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358\CR 43\2016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W22" i="4684"/>
  <c r="X22" i="4684"/>
  <c r="Y22" i="4684"/>
  <c r="V22" i="4684"/>
  <c r="P64" i="4677"/>
  <c r="Q64" i="4677"/>
  <c r="R64" i="4677"/>
  <c r="S64" i="4677"/>
  <c r="P65" i="4677"/>
  <c r="Q65" i="4677"/>
  <c r="R65" i="4677"/>
  <c r="S65" i="4677"/>
  <c r="P66" i="4677"/>
  <c r="Q66" i="4677"/>
  <c r="R66" i="4677"/>
  <c r="S66" i="4677"/>
  <c r="P67" i="4677"/>
  <c r="Q67" i="4677"/>
  <c r="R67" i="4677"/>
  <c r="S67" i="4677"/>
  <c r="P68" i="4677"/>
  <c r="Q68" i="4677"/>
  <c r="R68" i="4677"/>
  <c r="S68" i="4677"/>
  <c r="P69" i="4677"/>
  <c r="Q69" i="4677"/>
  <c r="R69" i="4677"/>
  <c r="S69" i="4677"/>
  <c r="P70" i="4677"/>
  <c r="Q70" i="4677"/>
  <c r="R70" i="4677"/>
  <c r="S70" i="4677"/>
  <c r="P71" i="4677"/>
  <c r="Q71" i="4677"/>
  <c r="R71" i="4677"/>
  <c r="S71" i="4677"/>
  <c r="P72" i="4677"/>
  <c r="Q72" i="4677"/>
  <c r="R72" i="4677"/>
  <c r="S72" i="4677"/>
  <c r="P73" i="4677"/>
  <c r="Q73" i="4677"/>
  <c r="R73" i="4677"/>
  <c r="S73" i="4677"/>
  <c r="P74" i="4677"/>
  <c r="Q74" i="4677"/>
  <c r="R74" i="4677"/>
  <c r="S74" i="4677"/>
  <c r="Q63" i="4677"/>
  <c r="R63" i="4677"/>
  <c r="S63" i="4677"/>
  <c r="P63" i="4677"/>
  <c r="I64" i="4677"/>
  <c r="J64" i="4677"/>
  <c r="K64" i="4677"/>
  <c r="L64" i="4677"/>
  <c r="I65" i="4677"/>
  <c r="J65" i="4677"/>
  <c r="K65" i="4677"/>
  <c r="L65" i="4677"/>
  <c r="I66" i="4677"/>
  <c r="J66" i="4677"/>
  <c r="K66" i="4677"/>
  <c r="L66" i="4677"/>
  <c r="I67" i="4677"/>
  <c r="J67" i="4677"/>
  <c r="K67" i="4677"/>
  <c r="L67" i="4677"/>
  <c r="I68" i="4677"/>
  <c r="J68" i="4677"/>
  <c r="K68" i="4677"/>
  <c r="L68" i="4677"/>
  <c r="I69" i="4677"/>
  <c r="J69" i="4677"/>
  <c r="K69" i="4677"/>
  <c r="L69" i="4677"/>
  <c r="I70" i="4677"/>
  <c r="J70" i="4677"/>
  <c r="K70" i="4677"/>
  <c r="L70" i="4677"/>
  <c r="I71" i="4677"/>
  <c r="J71" i="4677"/>
  <c r="K71" i="4677"/>
  <c r="L71" i="4677"/>
  <c r="I72" i="4677"/>
  <c r="J72" i="4677"/>
  <c r="K72" i="4677"/>
  <c r="L72" i="4677"/>
  <c r="I73" i="4677"/>
  <c r="J73" i="4677"/>
  <c r="K73" i="4677"/>
  <c r="L73" i="4677"/>
  <c r="I74" i="4677"/>
  <c r="J74" i="4677"/>
  <c r="K74" i="4677"/>
  <c r="L74" i="4677"/>
  <c r="I75" i="4677"/>
  <c r="J75" i="4677"/>
  <c r="K75" i="4677"/>
  <c r="L75" i="4677"/>
  <c r="J63" i="4677"/>
  <c r="K63" i="4677"/>
  <c r="L63" i="4677"/>
  <c r="I63" i="4677"/>
  <c r="B64" i="4677"/>
  <c r="C64" i="4677"/>
  <c r="D64" i="4677"/>
  <c r="E64" i="4677"/>
  <c r="B65" i="4677"/>
  <c r="C65" i="4677"/>
  <c r="D65" i="4677"/>
  <c r="E65" i="4677"/>
  <c r="B66" i="4677"/>
  <c r="C66" i="4677"/>
  <c r="D66" i="4677"/>
  <c r="E66" i="4677"/>
  <c r="B67" i="4677"/>
  <c r="C67" i="4677"/>
  <c r="D67" i="4677"/>
  <c r="E67" i="4677"/>
  <c r="B68" i="4677"/>
  <c r="C68" i="4677"/>
  <c r="D68" i="4677"/>
  <c r="E68" i="4677"/>
  <c r="B69" i="4677"/>
  <c r="C69" i="4677"/>
  <c r="D69" i="4677"/>
  <c r="E69" i="4677"/>
  <c r="B70" i="4677"/>
  <c r="C70" i="4677"/>
  <c r="D70" i="4677"/>
  <c r="E70" i="4677"/>
  <c r="B71" i="4677"/>
  <c r="C71" i="4677"/>
  <c r="D71" i="4677"/>
  <c r="E71" i="4677"/>
  <c r="B72" i="4677"/>
  <c r="C72" i="4677"/>
  <c r="D72" i="4677"/>
  <c r="E72" i="4677"/>
  <c r="B73" i="4677"/>
  <c r="C73" i="4677"/>
  <c r="D73" i="4677"/>
  <c r="E73" i="4677"/>
  <c r="B74" i="4677"/>
  <c r="C74" i="4677"/>
  <c r="D74" i="4677"/>
  <c r="E74" i="4677"/>
  <c r="B75" i="4677"/>
  <c r="C75" i="4677"/>
  <c r="D75" i="4677"/>
  <c r="E75" i="4677"/>
  <c r="C63" i="4677"/>
  <c r="D63" i="4677"/>
  <c r="E63" i="4677"/>
  <c r="B63" i="4677"/>
  <c r="P64" i="4684"/>
  <c r="Q64" i="4684"/>
  <c r="R64" i="4684"/>
  <c r="S64" i="4684"/>
  <c r="P65" i="4684"/>
  <c r="Q65" i="4684"/>
  <c r="R65" i="4684"/>
  <c r="S65" i="4684"/>
  <c r="P66" i="4684"/>
  <c r="Q66" i="4684"/>
  <c r="R66" i="4684"/>
  <c r="S66" i="4684"/>
  <c r="P67" i="4684"/>
  <c r="Q67" i="4684"/>
  <c r="R67" i="4684"/>
  <c r="S67" i="4684"/>
  <c r="P68" i="4684"/>
  <c r="Q68" i="4684"/>
  <c r="R68" i="4684"/>
  <c r="S68" i="4684"/>
  <c r="P69" i="4684"/>
  <c r="Q69" i="4684"/>
  <c r="R69" i="4684"/>
  <c r="S69" i="4684"/>
  <c r="P70" i="4684"/>
  <c r="Q70" i="4684"/>
  <c r="R70" i="4684"/>
  <c r="S70" i="4684"/>
  <c r="P71" i="4684"/>
  <c r="Q71" i="4684"/>
  <c r="R71" i="4684"/>
  <c r="S71" i="4684"/>
  <c r="P72" i="4684"/>
  <c r="Q72" i="4684"/>
  <c r="R72" i="4684"/>
  <c r="S72" i="4684"/>
  <c r="P73" i="4684"/>
  <c r="Q73" i="4684"/>
  <c r="R73" i="4684"/>
  <c r="S73" i="4684"/>
  <c r="P74" i="4684"/>
  <c r="Q74" i="4684"/>
  <c r="R74" i="4684"/>
  <c r="S74" i="4684"/>
  <c r="Q63" i="4684"/>
  <c r="R63" i="4684"/>
  <c r="S63" i="4684"/>
  <c r="P63" i="4684"/>
  <c r="I64" i="4684"/>
  <c r="J64" i="4684"/>
  <c r="K64" i="4684"/>
  <c r="L64" i="4684"/>
  <c r="I65" i="4684"/>
  <c r="J65" i="4684"/>
  <c r="K65" i="4684"/>
  <c r="L65" i="4684"/>
  <c r="I66" i="4684"/>
  <c r="J66" i="4684"/>
  <c r="K66" i="4684"/>
  <c r="L66" i="4684"/>
  <c r="I67" i="4684"/>
  <c r="J67" i="4684"/>
  <c r="K67" i="4684"/>
  <c r="L67" i="4684"/>
  <c r="I68" i="4684"/>
  <c r="J68" i="4684"/>
  <c r="K68" i="4684"/>
  <c r="L68" i="4684"/>
  <c r="I69" i="4684"/>
  <c r="J69" i="4684"/>
  <c r="K69" i="4684"/>
  <c r="L69" i="4684"/>
  <c r="I70" i="4684"/>
  <c r="J70" i="4684"/>
  <c r="K70" i="4684"/>
  <c r="L70" i="4684"/>
  <c r="I71" i="4684"/>
  <c r="J71" i="4684"/>
  <c r="K71" i="4684"/>
  <c r="L71" i="4684"/>
  <c r="I72" i="4684"/>
  <c r="J72" i="4684"/>
  <c r="K72" i="4684"/>
  <c r="L72" i="4684"/>
  <c r="I73" i="4684"/>
  <c r="J73" i="4684"/>
  <c r="K73" i="4684"/>
  <c r="L73" i="4684"/>
  <c r="I74" i="4684"/>
  <c r="J74" i="4684"/>
  <c r="K74" i="4684"/>
  <c r="L74" i="4684"/>
  <c r="I75" i="4684"/>
  <c r="J75" i="4684"/>
  <c r="K75" i="4684"/>
  <c r="L75" i="4684"/>
  <c r="J63" i="4684"/>
  <c r="K63" i="4684"/>
  <c r="L63" i="4684"/>
  <c r="I63" i="4684"/>
  <c r="B64" i="4684"/>
  <c r="C64" i="4684"/>
  <c r="D64" i="4684"/>
  <c r="E64" i="4684"/>
  <c r="B65" i="4684"/>
  <c r="C65" i="4684"/>
  <c r="D65" i="4684"/>
  <c r="E65" i="4684"/>
  <c r="B66" i="4684"/>
  <c r="C66" i="4684"/>
  <c r="D66" i="4684"/>
  <c r="E66" i="4684"/>
  <c r="B67" i="4684"/>
  <c r="C67" i="4684"/>
  <c r="D67" i="4684"/>
  <c r="E67" i="4684"/>
  <c r="B68" i="4684"/>
  <c r="C68" i="4684"/>
  <c r="D68" i="4684"/>
  <c r="E68" i="4684"/>
  <c r="B69" i="4684"/>
  <c r="C69" i="4684"/>
  <c r="D69" i="4684"/>
  <c r="E69" i="4684"/>
  <c r="B70" i="4684"/>
  <c r="C70" i="4684"/>
  <c r="D70" i="4684"/>
  <c r="E70" i="4684"/>
  <c r="B71" i="4684"/>
  <c r="C71" i="4684"/>
  <c r="D71" i="4684"/>
  <c r="E71" i="4684"/>
  <c r="B72" i="4684"/>
  <c r="C72" i="4684"/>
  <c r="D72" i="4684"/>
  <c r="E72" i="4684"/>
  <c r="B73" i="4684"/>
  <c r="C73" i="4684"/>
  <c r="D73" i="4684"/>
  <c r="E73" i="4684"/>
  <c r="B74" i="4684"/>
  <c r="C74" i="4684"/>
  <c r="D74" i="4684"/>
  <c r="E74" i="4684"/>
  <c r="B75" i="4684"/>
  <c r="C75" i="4684"/>
  <c r="D75" i="4684"/>
  <c r="E75" i="4684"/>
  <c r="C63" i="4684"/>
  <c r="D63" i="4684"/>
  <c r="E63" i="4684"/>
  <c r="B63" i="4684"/>
  <c r="L93" i="4677" l="1"/>
  <c r="K93" i="4677"/>
  <c r="J93" i="4677"/>
  <c r="I93" i="4677"/>
  <c r="E93" i="4677"/>
  <c r="D93" i="4677"/>
  <c r="C93" i="4677"/>
  <c r="B93" i="4677"/>
  <c r="S92" i="4677"/>
  <c r="R92" i="4677"/>
  <c r="Q92" i="4677"/>
  <c r="P92" i="4677"/>
  <c r="L92" i="4677"/>
  <c r="K92" i="4677"/>
  <c r="J92" i="4677"/>
  <c r="I92" i="4677"/>
  <c r="E92" i="4677"/>
  <c r="D92" i="4677"/>
  <c r="C92" i="4677"/>
  <c r="B92" i="4677"/>
  <c r="S91" i="4677"/>
  <c r="R91" i="4677"/>
  <c r="Q91" i="4677"/>
  <c r="P91" i="4677"/>
  <c r="L91" i="4677"/>
  <c r="K91" i="4677"/>
  <c r="J91" i="4677"/>
  <c r="I91" i="4677"/>
  <c r="E91" i="4677"/>
  <c r="D91" i="4677"/>
  <c r="C91" i="4677"/>
  <c r="B91" i="4677"/>
  <c r="S90" i="4677"/>
  <c r="R90" i="4677"/>
  <c r="Q90" i="4677"/>
  <c r="P90" i="4677"/>
  <c r="L90" i="4677"/>
  <c r="K90" i="4677"/>
  <c r="J90" i="4677"/>
  <c r="I90" i="4677"/>
  <c r="E90" i="4677"/>
  <c r="D90" i="4677"/>
  <c r="C90" i="4677"/>
  <c r="B90" i="4677"/>
  <c r="S89" i="4677"/>
  <c r="R89" i="4677"/>
  <c r="Q89" i="4677"/>
  <c r="P89" i="4677"/>
  <c r="L89" i="4677"/>
  <c r="K89" i="4677"/>
  <c r="J89" i="4677"/>
  <c r="I89" i="4677"/>
  <c r="E89" i="4677"/>
  <c r="D89" i="4677"/>
  <c r="C89" i="4677"/>
  <c r="B89" i="4677"/>
  <c r="S88" i="4677"/>
  <c r="R88" i="4677"/>
  <c r="Q88" i="4677"/>
  <c r="P88" i="4677"/>
  <c r="L88" i="4677"/>
  <c r="K88" i="4677"/>
  <c r="J88" i="4677"/>
  <c r="I88" i="4677"/>
  <c r="E88" i="4677"/>
  <c r="D88" i="4677"/>
  <c r="C88" i="4677"/>
  <c r="B88" i="4677"/>
  <c r="S87" i="4677"/>
  <c r="R87" i="4677"/>
  <c r="Q87" i="4677"/>
  <c r="P87" i="4677"/>
  <c r="L87" i="4677"/>
  <c r="K87" i="4677"/>
  <c r="J87" i="4677"/>
  <c r="I87" i="4677"/>
  <c r="E87" i="4677"/>
  <c r="D87" i="4677"/>
  <c r="C87" i="4677"/>
  <c r="B87" i="4677"/>
  <c r="S86" i="4677"/>
  <c r="R86" i="4677"/>
  <c r="Q86" i="4677"/>
  <c r="P86" i="4677"/>
  <c r="L86" i="4677"/>
  <c r="K86" i="4677"/>
  <c r="J86" i="4677"/>
  <c r="I86" i="4677"/>
  <c r="E86" i="4677"/>
  <c r="D86" i="4677"/>
  <c r="C86" i="4677"/>
  <c r="B86" i="4677"/>
  <c r="S85" i="4677"/>
  <c r="R85" i="4677"/>
  <c r="Q85" i="4677"/>
  <c r="P85" i="4677"/>
  <c r="L85" i="4677"/>
  <c r="K85" i="4677"/>
  <c r="J85" i="4677"/>
  <c r="I85" i="4677"/>
  <c r="E85" i="4677"/>
  <c r="D85" i="4677"/>
  <c r="C85" i="4677"/>
  <c r="B85" i="4677"/>
  <c r="S84" i="4677"/>
  <c r="R84" i="4677"/>
  <c r="Q84" i="4677"/>
  <c r="P84" i="4677"/>
  <c r="L84" i="4677"/>
  <c r="K84" i="4677"/>
  <c r="J84" i="4677"/>
  <c r="I84" i="4677"/>
  <c r="E84" i="4677"/>
  <c r="D84" i="4677"/>
  <c r="C84" i="4677"/>
  <c r="B84" i="4677"/>
  <c r="S83" i="4677"/>
  <c r="R83" i="4677"/>
  <c r="Q83" i="4677"/>
  <c r="P83" i="4677"/>
  <c r="L83" i="4677"/>
  <c r="K83" i="4677"/>
  <c r="J83" i="4677"/>
  <c r="I83" i="4677"/>
  <c r="E83" i="4677"/>
  <c r="D83" i="4677"/>
  <c r="C83" i="4677"/>
  <c r="B83" i="4677"/>
  <c r="S82" i="4677"/>
  <c r="R82" i="4677"/>
  <c r="Q82" i="4677"/>
  <c r="P82" i="4677"/>
  <c r="L82" i="4677"/>
  <c r="K82" i="4677"/>
  <c r="J82" i="4677"/>
  <c r="I82" i="4677"/>
  <c r="E82" i="4677"/>
  <c r="D82" i="4677"/>
  <c r="C82" i="4677"/>
  <c r="B82" i="4677"/>
  <c r="S81" i="4677"/>
  <c r="R81" i="4677"/>
  <c r="Q81" i="4677"/>
  <c r="P81" i="4677"/>
  <c r="L81" i="4677"/>
  <c r="K81" i="4677"/>
  <c r="J81" i="4677"/>
  <c r="I81" i="4677"/>
  <c r="E81" i="4677"/>
  <c r="D81" i="4677"/>
  <c r="C81" i="4677"/>
  <c r="B81" i="4677"/>
  <c r="L93" i="4684"/>
  <c r="K93" i="4684"/>
  <c r="J93" i="4684"/>
  <c r="I93" i="4684"/>
  <c r="E93" i="4684"/>
  <c r="D93" i="4684"/>
  <c r="C93" i="4684"/>
  <c r="B93" i="4684"/>
  <c r="S92" i="4684"/>
  <c r="R92" i="4684"/>
  <c r="Q92" i="4684"/>
  <c r="P92" i="4684"/>
  <c r="L92" i="4684"/>
  <c r="K92" i="4684"/>
  <c r="J92" i="4684"/>
  <c r="I92" i="4684"/>
  <c r="E92" i="4684"/>
  <c r="D92" i="4684"/>
  <c r="C92" i="4684"/>
  <c r="B92" i="4684"/>
  <c r="S91" i="4684"/>
  <c r="R91" i="4684"/>
  <c r="Q91" i="4684"/>
  <c r="P91" i="4684"/>
  <c r="L91" i="4684"/>
  <c r="K91" i="4684"/>
  <c r="J91" i="4684"/>
  <c r="I91" i="4684"/>
  <c r="E91" i="4684"/>
  <c r="D91" i="4684"/>
  <c r="C91" i="4684"/>
  <c r="B91" i="4684"/>
  <c r="S90" i="4684"/>
  <c r="R90" i="4684"/>
  <c r="Q90" i="4684"/>
  <c r="P90" i="4684"/>
  <c r="L90" i="4684"/>
  <c r="K90" i="4684"/>
  <c r="J90" i="4684"/>
  <c r="I90" i="4684"/>
  <c r="E90" i="4684"/>
  <c r="D90" i="4684"/>
  <c r="C90" i="4684"/>
  <c r="B90" i="4684"/>
  <c r="S89" i="4684"/>
  <c r="R89" i="4684"/>
  <c r="Q89" i="4684"/>
  <c r="P89" i="4684"/>
  <c r="L89" i="4684"/>
  <c r="K89" i="4684"/>
  <c r="J89" i="4684"/>
  <c r="I89" i="4684"/>
  <c r="E89" i="4684"/>
  <c r="D89" i="4684"/>
  <c r="C89" i="4684"/>
  <c r="B89" i="4684"/>
  <c r="S88" i="4684"/>
  <c r="R88" i="4684"/>
  <c r="Q88" i="4684"/>
  <c r="P88" i="4684"/>
  <c r="L88" i="4684"/>
  <c r="K88" i="4684"/>
  <c r="J88" i="4684"/>
  <c r="I88" i="4684"/>
  <c r="E88" i="4684"/>
  <c r="D88" i="4684"/>
  <c r="C88" i="4684"/>
  <c r="B88" i="4684"/>
  <c r="S87" i="4684"/>
  <c r="R87" i="4684"/>
  <c r="Q87" i="4684"/>
  <c r="P87" i="4684"/>
  <c r="L87" i="4684"/>
  <c r="K87" i="4684"/>
  <c r="J87" i="4684"/>
  <c r="I87" i="4684"/>
  <c r="E87" i="4684"/>
  <c r="D87" i="4684"/>
  <c r="C87" i="4684"/>
  <c r="B87" i="4684"/>
  <c r="S86" i="4684"/>
  <c r="R86" i="4684"/>
  <c r="Q86" i="4684"/>
  <c r="P86" i="4684"/>
  <c r="L86" i="4684"/>
  <c r="K86" i="4684"/>
  <c r="J86" i="4684"/>
  <c r="I86" i="4684"/>
  <c r="E86" i="4684"/>
  <c r="D86" i="4684"/>
  <c r="C86" i="4684"/>
  <c r="B86" i="4684"/>
  <c r="S85" i="4684"/>
  <c r="R85" i="4684"/>
  <c r="Q85" i="4684"/>
  <c r="P85" i="4684"/>
  <c r="L85" i="4684"/>
  <c r="K85" i="4684"/>
  <c r="J85" i="4684"/>
  <c r="I85" i="4684"/>
  <c r="E85" i="4684"/>
  <c r="D85" i="4684"/>
  <c r="C85" i="4684"/>
  <c r="B85" i="4684"/>
  <c r="S84" i="4684"/>
  <c r="R84" i="4684"/>
  <c r="Q84" i="4684"/>
  <c r="P84" i="4684"/>
  <c r="L84" i="4684"/>
  <c r="K84" i="4684"/>
  <c r="J84" i="4684"/>
  <c r="I84" i="4684"/>
  <c r="E84" i="4684"/>
  <c r="D84" i="4684"/>
  <c r="C84" i="4684"/>
  <c r="B84" i="4684"/>
  <c r="S83" i="4684"/>
  <c r="R83" i="4684"/>
  <c r="Q83" i="4684"/>
  <c r="P83" i="4684"/>
  <c r="L83" i="4684"/>
  <c r="K83" i="4684"/>
  <c r="J83" i="4684"/>
  <c r="I83" i="4684"/>
  <c r="E83" i="4684"/>
  <c r="D83" i="4684"/>
  <c r="C83" i="4684"/>
  <c r="B83" i="4684"/>
  <c r="S82" i="4684"/>
  <c r="R82" i="4684"/>
  <c r="Q82" i="4684"/>
  <c r="P82" i="4684"/>
  <c r="L82" i="4684"/>
  <c r="K82" i="4684"/>
  <c r="J82" i="4684"/>
  <c r="I82" i="4684"/>
  <c r="E82" i="4684"/>
  <c r="D82" i="4684"/>
  <c r="C82" i="4684"/>
  <c r="B82" i="4684"/>
  <c r="S81" i="4684"/>
  <c r="R81" i="4684"/>
  <c r="Q81" i="4684"/>
  <c r="P81" i="4684"/>
  <c r="L81" i="4684"/>
  <c r="K81" i="4684"/>
  <c r="J81" i="4684"/>
  <c r="I81" i="4684"/>
  <c r="E81" i="4684"/>
  <c r="D81" i="4684"/>
  <c r="C81" i="4684"/>
  <c r="B81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V21" i="4681" s="1"/>
  <c r="J21" i="4681"/>
  <c r="W21" i="4681" s="1"/>
  <c r="K21" i="4681"/>
  <c r="X21" i="4681" s="1"/>
  <c r="L21" i="4681"/>
  <c r="Y21" i="4681" s="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0" i="4689"/>
  <c r="J25" i="4689"/>
  <c r="AF20" i="4688" s="1"/>
  <c r="J22" i="4689"/>
  <c r="P20" i="4688" s="1"/>
  <c r="J23" i="4689"/>
  <c r="U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Z34" i="4688"/>
  <c r="BO22" i="4688" s="1"/>
  <c r="AH34" i="4688"/>
  <c r="BV22" i="4688" s="1"/>
  <c r="I34" i="4688"/>
  <c r="AY22" i="4688" s="1"/>
  <c r="H34" i="4688"/>
  <c r="AX22" i="4688" s="1"/>
  <c r="U23" i="4684"/>
  <c r="W34" i="4688"/>
  <c r="BL22" i="4688" s="1"/>
  <c r="R34" i="4688"/>
  <c r="BG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Z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G26" i="4688"/>
  <c r="D26" i="4688"/>
  <c r="J26" i="4688"/>
  <c r="N23" i="4681"/>
  <c r="U23" i="4681"/>
  <c r="G23" i="4681"/>
</calcChain>
</file>

<file path=xl/sharedStrings.xml><?xml version="1.0" encoding="utf-8"?>
<sst xmlns="http://schemas.openxmlformats.org/spreadsheetml/2006/main" count="609" uniqueCount="156">
  <si>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</si>
  <si>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</si>
  <si>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</si>
  <si>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</si>
  <si>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</si>
  <si>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</si>
  <si>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</si>
  <si>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</si>
  <si>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</si>
  <si>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</si>
  <si>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</si>
  <si>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</si>
  <si>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</si>
  <si>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</si>
  <si>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</si>
  <si>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</si>
  <si>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</si>
  <si>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</si>
  <si>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</si>
  <si>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</si>
  <si>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</si>
  <si>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</si>
  <si>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</si>
  <si>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</si>
  <si>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</si>
  <si>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</si>
  <si>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</si>
  <si>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</si>
  <si>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</si>
  <si>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</si>
  <si>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</si>
  <si>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</si>
  <si>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</si>
  <si>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</si>
  <si>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</si>
  <si>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</si>
  <si>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</si>
  <si>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</si>
  <si>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</si>
  <si>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</si>
  <si>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</si>
  <si>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</si>
  <si>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</si>
  <si>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</si>
  <si>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</si>
  <si>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</si>
  <si>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</si>
  <si>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</si>
  <si>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</si>
  <si>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</si>
  <si>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</si>
  <si>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</si>
  <si>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</si>
  <si>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</si>
  <si>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</si>
  <si>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</si>
  <si>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</si>
  <si>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</si>
  <si>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</si>
  <si>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</si>
  <si>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</si>
  <si>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</si>
  <si>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</si>
  <si>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</si>
  <si>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</si>
  <si>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</si>
  <si>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</si>
  <si>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</si>
  <si>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</si>
  <si>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</si>
  <si>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</si>
  <si>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</si>
  <si>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</si>
  <si>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</si>
  <si>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</si>
  <si>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</si>
  <si>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</si>
  <si>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</si>
  <si>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</si>
  <si>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</si>
  <si>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</si>
  <si>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</si>
  <si>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</si>
  <si>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</si>
  <si>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</si>
  <si>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</si>
  <si>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</si>
  <si>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</si>
  <si>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</si>
  <si>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</si>
  <si>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</si>
  <si>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</si>
  <si>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</si>
  <si>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</si>
  <si>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</si>
  <si>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</si>
  <si>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</si>
  <si>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</si>
  <si>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</si>
  <si>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</si>
  <si>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</si>
  <si>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</si>
  <si>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</si>
  <si>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</si>
  <si>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</si>
  <si>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</si>
  <si>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</si>
  <si>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</si>
  <si>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</si>
  <si>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</si>
  <si>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</si>
  <si>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</si>
  <si>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</si>
  <si>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</si>
  <si>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</si>
  <si>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</si>
  <si>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</si>
  <si>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</si>
  <si>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</si>
  <si>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</si>
  <si>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</si>
  <si>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</si>
  <si>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</si>
  <si>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</si>
  <si>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</si>
  <si>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</si>
  <si>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</si>
  <si>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</si>
  <si>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</si>
  <si>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</si>
  <si>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</si>
  <si>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</si>
  <si>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</si>
  <si>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</si>
  <si>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</si>
  <si>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</si>
  <si>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</si>
  <si>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</si>
  <si>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</si>
  <si>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</si>
  <si>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</si>
  <si>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</si>
  <si>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</si>
  <si>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</si>
  <si>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</si>
  <si>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</si>
  <si>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</si>
  <si>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43</t>
  </si>
  <si>
    <t>G2 IZ</t>
  </si>
  <si>
    <t>G2 DI</t>
  </si>
  <si>
    <t>G4 DI</t>
  </si>
  <si>
    <t>G4 DE</t>
  </si>
  <si>
    <t>IVAN FONSECA</t>
  </si>
  <si>
    <t xml:space="preserve">VOL MAX </t>
  </si>
  <si>
    <t>JESUS OBREDOR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</si>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</sst>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354</c:v>
                </c:pt>
                <c:pt idx="1">
                  <c:v>331.5</c:v>
                </c:pt>
                <c:pt idx="2">
                  <c:v>380.5</c:v>
                </c:pt>
                <c:pt idx="3">
                  <c:v>310.5</c:v>
                </c:pt>
                <c:pt idx="4">
                  <c:v>320</c:v>
                </c:pt>
                <c:pt idx="5">
                  <c:v>256</c:v>
                </c:pt>
                <c:pt idx="6">
                  <c:v>239</c:v>
                </c:pt>
                <c:pt idx="7">
                  <c:v>252</c:v>
                </c:pt>
                <c:pt idx="8">
                  <c:v>230.5</c:v>
                </c:pt>
                <c:pt idx="9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43536"/>
        <c:axId val="186114504"/>
      </c:barChart>
      <c:catAx>
        <c:axId val="18554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11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4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1376.5</c:v>
                </c:pt>
                <c:pt idx="4">
                  <c:v>1342.5</c:v>
                </c:pt>
                <c:pt idx="5">
                  <c:v>1267</c:v>
                </c:pt>
                <c:pt idx="6">
                  <c:v>1125.5</c:v>
                </c:pt>
                <c:pt idx="7">
                  <c:v>1067</c:v>
                </c:pt>
                <c:pt idx="8">
                  <c:v>977.5</c:v>
                </c:pt>
                <c:pt idx="9">
                  <c:v>941</c:v>
                </c:pt>
                <c:pt idx="13">
                  <c:v>957.5</c:v>
                </c:pt>
                <c:pt idx="14">
                  <c:v>928</c:v>
                </c:pt>
                <c:pt idx="15">
                  <c:v>868.5</c:v>
                </c:pt>
                <c:pt idx="16">
                  <c:v>818</c:v>
                </c:pt>
                <c:pt idx="17">
                  <c:v>827.5</c:v>
                </c:pt>
                <c:pt idx="18">
                  <c:v>798.5</c:v>
                </c:pt>
                <c:pt idx="19">
                  <c:v>792.5</c:v>
                </c:pt>
                <c:pt idx="20">
                  <c:v>808</c:v>
                </c:pt>
                <c:pt idx="21">
                  <c:v>831</c:v>
                </c:pt>
                <c:pt idx="22">
                  <c:v>842.5</c:v>
                </c:pt>
                <c:pt idx="23">
                  <c:v>854.5</c:v>
                </c:pt>
                <c:pt idx="24">
                  <c:v>882</c:v>
                </c:pt>
                <c:pt idx="25">
                  <c:v>850.5</c:v>
                </c:pt>
                <c:pt idx="29">
                  <c:v>835.5</c:v>
                </c:pt>
                <c:pt idx="30">
                  <c:v>821</c:v>
                </c:pt>
                <c:pt idx="31">
                  <c:v>841.5</c:v>
                </c:pt>
                <c:pt idx="32">
                  <c:v>853</c:v>
                </c:pt>
                <c:pt idx="33">
                  <c:v>846</c:v>
                </c:pt>
                <c:pt idx="34">
                  <c:v>869.5</c:v>
                </c:pt>
                <c:pt idx="35">
                  <c:v>836</c:v>
                </c:pt>
                <c:pt idx="36">
                  <c:v>850</c:v>
                </c:pt>
                <c:pt idx="37">
                  <c:v>880.5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1923.5</c:v>
                </c:pt>
                <c:pt idx="4">
                  <c:v>1934</c:v>
                </c:pt>
                <c:pt idx="5">
                  <c:v>1902.5</c:v>
                </c:pt>
                <c:pt idx="6">
                  <c:v>1779.5</c:v>
                </c:pt>
                <c:pt idx="7">
                  <c:v>1748.5</c:v>
                </c:pt>
                <c:pt idx="8">
                  <c:v>1758</c:v>
                </c:pt>
                <c:pt idx="9">
                  <c:v>1773</c:v>
                </c:pt>
                <c:pt idx="13">
                  <c:v>1891</c:v>
                </c:pt>
                <c:pt idx="14">
                  <c:v>1854</c:v>
                </c:pt>
                <c:pt idx="15">
                  <c:v>1791</c:v>
                </c:pt>
                <c:pt idx="16">
                  <c:v>1810.5</c:v>
                </c:pt>
                <c:pt idx="17">
                  <c:v>1825.5</c:v>
                </c:pt>
                <c:pt idx="18">
                  <c:v>1832</c:v>
                </c:pt>
                <c:pt idx="19">
                  <c:v>1873</c:v>
                </c:pt>
                <c:pt idx="20">
                  <c:v>1800.5</c:v>
                </c:pt>
                <c:pt idx="21">
                  <c:v>1752.5</c:v>
                </c:pt>
                <c:pt idx="22">
                  <c:v>1702</c:v>
                </c:pt>
                <c:pt idx="23">
                  <c:v>1697</c:v>
                </c:pt>
                <c:pt idx="24">
                  <c:v>1770.5</c:v>
                </c:pt>
                <c:pt idx="25">
                  <c:v>1851</c:v>
                </c:pt>
                <c:pt idx="29">
                  <c:v>1670</c:v>
                </c:pt>
                <c:pt idx="30">
                  <c:v>1703</c:v>
                </c:pt>
                <c:pt idx="31">
                  <c:v>1706</c:v>
                </c:pt>
                <c:pt idx="32">
                  <c:v>1779</c:v>
                </c:pt>
                <c:pt idx="33">
                  <c:v>1802</c:v>
                </c:pt>
                <c:pt idx="34">
                  <c:v>1771</c:v>
                </c:pt>
                <c:pt idx="35">
                  <c:v>1737.5</c:v>
                </c:pt>
                <c:pt idx="36">
                  <c:v>1675.5</c:v>
                </c:pt>
                <c:pt idx="37">
                  <c:v>1636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3300</c:v>
                </c:pt>
                <c:pt idx="4">
                  <c:v>3276.5</c:v>
                </c:pt>
                <c:pt idx="5">
                  <c:v>3169.5</c:v>
                </c:pt>
                <c:pt idx="6">
                  <c:v>2905</c:v>
                </c:pt>
                <c:pt idx="7">
                  <c:v>2815.5</c:v>
                </c:pt>
                <c:pt idx="8">
                  <c:v>2735.5</c:v>
                </c:pt>
                <c:pt idx="9">
                  <c:v>2714</c:v>
                </c:pt>
                <c:pt idx="13">
                  <c:v>2848.5</c:v>
                </c:pt>
                <c:pt idx="14">
                  <c:v>2782</c:v>
                </c:pt>
                <c:pt idx="15">
                  <c:v>2659.5</c:v>
                </c:pt>
                <c:pt idx="16">
                  <c:v>2628.5</c:v>
                </c:pt>
                <c:pt idx="17">
                  <c:v>2653</c:v>
                </c:pt>
                <c:pt idx="18">
                  <c:v>2630.5</c:v>
                </c:pt>
                <c:pt idx="19">
                  <c:v>2665.5</c:v>
                </c:pt>
                <c:pt idx="20">
                  <c:v>2608.5</c:v>
                </c:pt>
                <c:pt idx="21">
                  <c:v>2583.5</c:v>
                </c:pt>
                <c:pt idx="22">
                  <c:v>2544.5</c:v>
                </c:pt>
                <c:pt idx="23">
                  <c:v>2551.5</c:v>
                </c:pt>
                <c:pt idx="24">
                  <c:v>2652.5</c:v>
                </c:pt>
                <c:pt idx="25">
                  <c:v>2701.5</c:v>
                </c:pt>
                <c:pt idx="29">
                  <c:v>2505.5</c:v>
                </c:pt>
                <c:pt idx="30">
                  <c:v>2524</c:v>
                </c:pt>
                <c:pt idx="31">
                  <c:v>2547.5</c:v>
                </c:pt>
                <c:pt idx="32">
                  <c:v>2632</c:v>
                </c:pt>
                <c:pt idx="33">
                  <c:v>2648</c:v>
                </c:pt>
                <c:pt idx="34">
                  <c:v>2640.5</c:v>
                </c:pt>
                <c:pt idx="35">
                  <c:v>2573.5</c:v>
                </c:pt>
                <c:pt idx="36">
                  <c:v>2525.5</c:v>
                </c:pt>
                <c:pt idx="37">
                  <c:v>2516.5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666272"/>
        <c:axId val="267666664"/>
      </c:lineChart>
      <c:catAx>
        <c:axId val="267666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766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666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7666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216</c:v>
                </c:pt>
                <c:pt idx="1">
                  <c:v>207</c:v>
                </c:pt>
                <c:pt idx="2">
                  <c:v>200</c:v>
                </c:pt>
                <c:pt idx="3">
                  <c:v>212.5</c:v>
                </c:pt>
                <c:pt idx="4">
                  <c:v>201.5</c:v>
                </c:pt>
                <c:pt idx="5">
                  <c:v>227.5</c:v>
                </c:pt>
                <c:pt idx="6">
                  <c:v>211.5</c:v>
                </c:pt>
                <c:pt idx="7">
                  <c:v>205.5</c:v>
                </c:pt>
                <c:pt idx="8">
                  <c:v>225</c:v>
                </c:pt>
                <c:pt idx="9">
                  <c:v>194</c:v>
                </c:pt>
                <c:pt idx="10">
                  <c:v>225.5</c:v>
                </c:pt>
                <c:pt idx="11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68336"/>
        <c:axId val="186217976"/>
      </c:barChart>
      <c:catAx>
        <c:axId val="18566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1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1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6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250</c:v>
                </c:pt>
                <c:pt idx="1">
                  <c:v>272</c:v>
                </c:pt>
                <c:pt idx="2">
                  <c:v>243</c:v>
                </c:pt>
                <c:pt idx="3">
                  <c:v>192.5</c:v>
                </c:pt>
                <c:pt idx="4">
                  <c:v>220.5</c:v>
                </c:pt>
                <c:pt idx="5">
                  <c:v>212.5</c:v>
                </c:pt>
                <c:pt idx="6">
                  <c:v>192.5</c:v>
                </c:pt>
                <c:pt idx="7">
                  <c:v>202</c:v>
                </c:pt>
                <c:pt idx="8">
                  <c:v>191.5</c:v>
                </c:pt>
                <c:pt idx="9">
                  <c:v>206.5</c:v>
                </c:pt>
                <c:pt idx="10">
                  <c:v>208</c:v>
                </c:pt>
                <c:pt idx="11">
                  <c:v>225</c:v>
                </c:pt>
                <c:pt idx="12">
                  <c:v>203</c:v>
                </c:pt>
                <c:pt idx="13">
                  <c:v>218.5</c:v>
                </c:pt>
                <c:pt idx="14">
                  <c:v>235.5</c:v>
                </c:pt>
                <c:pt idx="15">
                  <c:v>193.5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212376"/>
        <c:axId val="186268024"/>
      </c:barChart>
      <c:catAx>
        <c:axId val="18621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6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6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1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457</c:v>
                </c:pt>
                <c:pt idx="1">
                  <c:v>479</c:v>
                </c:pt>
                <c:pt idx="2">
                  <c:v>517</c:v>
                </c:pt>
                <c:pt idx="3">
                  <c:v>470.5</c:v>
                </c:pt>
                <c:pt idx="4">
                  <c:v>467.5</c:v>
                </c:pt>
                <c:pt idx="5">
                  <c:v>447.5</c:v>
                </c:pt>
                <c:pt idx="6">
                  <c:v>394</c:v>
                </c:pt>
                <c:pt idx="7">
                  <c:v>439.5</c:v>
                </c:pt>
                <c:pt idx="8">
                  <c:v>477</c:v>
                </c:pt>
                <c:pt idx="9">
                  <c:v>462.5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496440"/>
        <c:axId val="186251216"/>
      </c:barChart>
      <c:catAx>
        <c:axId val="18649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5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49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411</c:v>
                </c:pt>
                <c:pt idx="1">
                  <c:v>435</c:v>
                </c:pt>
                <c:pt idx="2">
                  <c:v>386</c:v>
                </c:pt>
                <c:pt idx="3">
                  <c:v>438</c:v>
                </c:pt>
                <c:pt idx="4">
                  <c:v>444</c:v>
                </c:pt>
                <c:pt idx="5">
                  <c:v>438</c:v>
                </c:pt>
                <c:pt idx="6">
                  <c:v>459</c:v>
                </c:pt>
                <c:pt idx="7">
                  <c:v>461</c:v>
                </c:pt>
                <c:pt idx="8">
                  <c:v>413</c:v>
                </c:pt>
                <c:pt idx="9">
                  <c:v>404.5</c:v>
                </c:pt>
                <c:pt idx="10">
                  <c:v>397</c:v>
                </c:pt>
                <c:pt idx="11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40928"/>
        <c:axId val="186508672"/>
      </c:barChart>
      <c:catAx>
        <c:axId val="1869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0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493.5</c:v>
                </c:pt>
                <c:pt idx="1">
                  <c:v>470</c:v>
                </c:pt>
                <c:pt idx="2">
                  <c:v>466</c:v>
                </c:pt>
                <c:pt idx="3">
                  <c:v>461.5</c:v>
                </c:pt>
                <c:pt idx="4">
                  <c:v>456.5</c:v>
                </c:pt>
                <c:pt idx="5">
                  <c:v>407</c:v>
                </c:pt>
                <c:pt idx="6">
                  <c:v>485.5</c:v>
                </c:pt>
                <c:pt idx="7">
                  <c:v>476.5</c:v>
                </c:pt>
                <c:pt idx="8">
                  <c:v>463</c:v>
                </c:pt>
                <c:pt idx="9">
                  <c:v>448</c:v>
                </c:pt>
                <c:pt idx="10">
                  <c:v>413</c:v>
                </c:pt>
                <c:pt idx="11">
                  <c:v>428.5</c:v>
                </c:pt>
                <c:pt idx="12">
                  <c:v>412.5</c:v>
                </c:pt>
                <c:pt idx="13">
                  <c:v>443</c:v>
                </c:pt>
                <c:pt idx="14">
                  <c:v>486.5</c:v>
                </c:pt>
                <c:pt idx="15">
                  <c:v>509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720088"/>
        <c:axId val="186994672"/>
      </c:barChart>
      <c:catAx>
        <c:axId val="18372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9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2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811</c:v>
                </c:pt>
                <c:pt idx="1">
                  <c:v>810.5</c:v>
                </c:pt>
                <c:pt idx="2">
                  <c:v>897.5</c:v>
                </c:pt>
                <c:pt idx="3">
                  <c:v>781</c:v>
                </c:pt>
                <c:pt idx="4">
                  <c:v>787.5</c:v>
                </c:pt>
                <c:pt idx="5">
                  <c:v>703.5</c:v>
                </c:pt>
                <c:pt idx="6">
                  <c:v>633</c:v>
                </c:pt>
                <c:pt idx="7">
                  <c:v>691.5</c:v>
                </c:pt>
                <c:pt idx="8">
                  <c:v>707.5</c:v>
                </c:pt>
                <c:pt idx="9">
                  <c:v>682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95456"/>
        <c:axId val="186995848"/>
      </c:barChart>
      <c:catAx>
        <c:axId val="1869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9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627</c:v>
                </c:pt>
                <c:pt idx="1">
                  <c:v>642</c:v>
                </c:pt>
                <c:pt idx="2">
                  <c:v>586</c:v>
                </c:pt>
                <c:pt idx="3">
                  <c:v>650.5</c:v>
                </c:pt>
                <c:pt idx="4">
                  <c:v>645.5</c:v>
                </c:pt>
                <c:pt idx="5">
                  <c:v>665.5</c:v>
                </c:pt>
                <c:pt idx="6">
                  <c:v>670.5</c:v>
                </c:pt>
                <c:pt idx="7">
                  <c:v>666.5</c:v>
                </c:pt>
                <c:pt idx="8">
                  <c:v>638</c:v>
                </c:pt>
                <c:pt idx="9">
                  <c:v>598.5</c:v>
                </c:pt>
                <c:pt idx="10">
                  <c:v>622.5</c:v>
                </c:pt>
                <c:pt idx="11">
                  <c:v>657.5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96632"/>
        <c:axId val="186997024"/>
      </c:barChart>
      <c:catAx>
        <c:axId val="18699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9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743.5</c:v>
                </c:pt>
                <c:pt idx="1">
                  <c:v>742</c:v>
                </c:pt>
                <c:pt idx="2">
                  <c:v>709</c:v>
                </c:pt>
                <c:pt idx="3">
                  <c:v>654</c:v>
                </c:pt>
                <c:pt idx="4">
                  <c:v>677</c:v>
                </c:pt>
                <c:pt idx="5">
                  <c:v>619.5</c:v>
                </c:pt>
                <c:pt idx="6">
                  <c:v>678</c:v>
                </c:pt>
                <c:pt idx="7">
                  <c:v>678.5</c:v>
                </c:pt>
                <c:pt idx="8">
                  <c:v>654.5</c:v>
                </c:pt>
                <c:pt idx="9">
                  <c:v>654.5</c:v>
                </c:pt>
                <c:pt idx="10">
                  <c:v>621</c:v>
                </c:pt>
                <c:pt idx="11">
                  <c:v>653.5</c:v>
                </c:pt>
                <c:pt idx="12">
                  <c:v>615.5</c:v>
                </c:pt>
                <c:pt idx="13">
                  <c:v>661.5</c:v>
                </c:pt>
                <c:pt idx="14">
                  <c:v>722</c:v>
                </c:pt>
                <c:pt idx="15">
                  <c:v>702.5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97808"/>
        <c:axId val="186998200"/>
      </c:barChart>
      <c:catAx>
        <c:axId val="18699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9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122228</xdr:rowOff>
    </xdr:from>
    <xdr:to>
      <xdr:col>40</xdr:col>
      <xdr:colOff>304800</xdr:colOff>
      <xdr:row>64</xdr:row>
      <xdr:rowOff>94204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7" t="s">
        <v>54</v>
      </c>
      <c r="B4" s="137"/>
      <c r="C4" s="137"/>
      <c r="D4" s="26"/>
      <c r="E4" s="141" t="s">
        <v>60</v>
      </c>
      <c r="F4" s="141"/>
      <c r="G4" s="141"/>
      <c r="H4" s="14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1" t="s">
        <v>147</v>
      </c>
      <c r="E5" s="141"/>
      <c r="F5" s="141"/>
      <c r="G5" s="141"/>
      <c r="H5" s="141"/>
      <c r="I5" s="136" t="s">
        <v>53</v>
      </c>
      <c r="J5" s="136"/>
      <c r="K5" s="136"/>
      <c r="L5" s="142">
        <v>1358</v>
      </c>
      <c r="M5" s="142"/>
      <c r="N5" s="142"/>
      <c r="O5" s="12"/>
      <c r="P5" s="136" t="s">
        <v>57</v>
      </c>
      <c r="Q5" s="136"/>
      <c r="R5" s="136"/>
      <c r="S5" s="140" t="s">
        <v>146</v>
      </c>
      <c r="T5" s="140"/>
      <c r="U5" s="140"/>
    </row>
    <row r="6" spans="1:28" ht="12.75" customHeight="1" x14ac:dyDescent="0.2">
      <c r="A6" s="136" t="s">
        <v>55</v>
      </c>
      <c r="B6" s="136"/>
      <c r="C6" s="136"/>
      <c r="D6" s="138" t="s">
        <v>154</v>
      </c>
      <c r="E6" s="138"/>
      <c r="F6" s="138"/>
      <c r="G6" s="138"/>
      <c r="H6" s="138"/>
      <c r="I6" s="136" t="s">
        <v>59</v>
      </c>
      <c r="J6" s="136"/>
      <c r="K6" s="136"/>
      <c r="L6" s="149">
        <v>2</v>
      </c>
      <c r="M6" s="149"/>
      <c r="N6" s="149"/>
      <c r="O6" s="42"/>
      <c r="P6" s="136" t="s">
        <v>58</v>
      </c>
      <c r="Q6" s="136"/>
      <c r="R6" s="136"/>
      <c r="S6" s="150">
        <v>42391</v>
      </c>
      <c r="T6" s="150"/>
      <c r="U6" s="150"/>
    </row>
    <row r="7" spans="1:28" ht="7.5" customHeight="1" x14ac:dyDescent="0.2">
      <c r="A7" s="13"/>
      <c r="B7" s="11"/>
      <c r="C7" s="11"/>
      <c r="D7" s="11"/>
      <c r="E7" s="148"/>
      <c r="F7" s="148"/>
      <c r="G7" s="148"/>
      <c r="H7" s="148"/>
      <c r="I7" s="148"/>
      <c r="J7" s="148"/>
      <c r="K7" s="14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5" t="s">
        <v>34</v>
      </c>
      <c r="C8" s="146"/>
      <c r="D8" s="146"/>
      <c r="E8" s="147"/>
      <c r="F8" s="143" t="s">
        <v>35</v>
      </c>
      <c r="G8" s="143" t="s">
        <v>37</v>
      </c>
      <c r="H8" s="143" t="s">
        <v>36</v>
      </c>
      <c r="I8" s="145" t="s">
        <v>34</v>
      </c>
      <c r="J8" s="146"/>
      <c r="K8" s="146"/>
      <c r="L8" s="147"/>
      <c r="M8" s="143" t="s">
        <v>35</v>
      </c>
      <c r="N8" s="143" t="s">
        <v>37</v>
      </c>
      <c r="O8" s="143" t="s">
        <v>36</v>
      </c>
      <c r="P8" s="145" t="s">
        <v>34</v>
      </c>
      <c r="Q8" s="146"/>
      <c r="R8" s="146"/>
      <c r="S8" s="147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152</v>
      </c>
      <c r="C10" s="46">
        <v>241</v>
      </c>
      <c r="D10" s="46">
        <v>16</v>
      </c>
      <c r="E10" s="46">
        <v>2</v>
      </c>
      <c r="F10" s="6">
        <f t="shared" ref="F10:F22" si="0">B10*0.5+C10*1+D10*2+E10*2.5</f>
        <v>354</v>
      </c>
      <c r="G10" s="2"/>
      <c r="H10" s="19" t="s">
        <v>4</v>
      </c>
      <c r="I10" s="46">
        <v>36</v>
      </c>
      <c r="J10" s="46">
        <v>152</v>
      </c>
      <c r="K10" s="46">
        <v>10</v>
      </c>
      <c r="L10" s="46">
        <v>1</v>
      </c>
      <c r="M10" s="6">
        <f t="shared" ref="M10:M22" si="1">I10*0.5+J10*1+K10*2+L10*2.5</f>
        <v>192.5</v>
      </c>
      <c r="N10" s="9">
        <f>F20+F21+F22+M10</f>
        <v>957.5</v>
      </c>
      <c r="O10" s="19" t="s">
        <v>43</v>
      </c>
      <c r="P10" s="46">
        <v>46</v>
      </c>
      <c r="Q10" s="46">
        <v>172</v>
      </c>
      <c r="R10" s="46">
        <v>8</v>
      </c>
      <c r="S10" s="46">
        <v>2</v>
      </c>
      <c r="T10" s="6">
        <f t="shared" ref="T10:T21" si="2">P10*0.5+Q10*1+R10*2+S10*2.5</f>
        <v>216</v>
      </c>
      <c r="U10" s="10"/>
      <c r="AB10" s="1"/>
    </row>
    <row r="11" spans="1:28" ht="24" customHeight="1" x14ac:dyDescent="0.2">
      <c r="A11" s="18" t="s">
        <v>14</v>
      </c>
      <c r="B11" s="46">
        <v>146</v>
      </c>
      <c r="C11" s="46">
        <v>225</v>
      </c>
      <c r="D11" s="46">
        <v>13</v>
      </c>
      <c r="E11" s="46">
        <v>3</v>
      </c>
      <c r="F11" s="6">
        <f t="shared" si="0"/>
        <v>331.5</v>
      </c>
      <c r="G11" s="2"/>
      <c r="H11" s="19" t="s">
        <v>5</v>
      </c>
      <c r="I11" s="46">
        <v>41</v>
      </c>
      <c r="J11" s="46">
        <v>169</v>
      </c>
      <c r="K11" s="46">
        <v>13</v>
      </c>
      <c r="L11" s="46">
        <v>2</v>
      </c>
      <c r="M11" s="6">
        <f t="shared" si="1"/>
        <v>220.5</v>
      </c>
      <c r="N11" s="9">
        <f>F21+F22+M10+M11</f>
        <v>928</v>
      </c>
      <c r="O11" s="19" t="s">
        <v>44</v>
      </c>
      <c r="P11" s="46">
        <v>43</v>
      </c>
      <c r="Q11" s="46">
        <v>165</v>
      </c>
      <c r="R11" s="46">
        <v>9</v>
      </c>
      <c r="S11" s="46">
        <v>1</v>
      </c>
      <c r="T11" s="6">
        <f t="shared" si="2"/>
        <v>207</v>
      </c>
      <c r="U11" s="2"/>
      <c r="AB11" s="1"/>
    </row>
    <row r="12" spans="1:28" ht="24" customHeight="1" x14ac:dyDescent="0.2">
      <c r="A12" s="18" t="s">
        <v>17</v>
      </c>
      <c r="B12" s="46">
        <v>157</v>
      </c>
      <c r="C12" s="46">
        <v>253</v>
      </c>
      <c r="D12" s="46">
        <v>22</v>
      </c>
      <c r="E12" s="46">
        <v>2</v>
      </c>
      <c r="F12" s="6">
        <f t="shared" si="0"/>
        <v>380.5</v>
      </c>
      <c r="G12" s="2"/>
      <c r="H12" s="19" t="s">
        <v>6</v>
      </c>
      <c r="I12" s="46">
        <v>39</v>
      </c>
      <c r="J12" s="46">
        <v>160</v>
      </c>
      <c r="K12" s="46">
        <v>14</v>
      </c>
      <c r="L12" s="46">
        <v>2</v>
      </c>
      <c r="M12" s="6">
        <f t="shared" si="1"/>
        <v>212.5</v>
      </c>
      <c r="N12" s="2">
        <f>F22+M10+M11+M12</f>
        <v>868.5</v>
      </c>
      <c r="O12" s="19" t="s">
        <v>32</v>
      </c>
      <c r="P12" s="46">
        <v>39</v>
      </c>
      <c r="Q12" s="46">
        <v>155</v>
      </c>
      <c r="R12" s="46">
        <v>9</v>
      </c>
      <c r="S12" s="46">
        <v>3</v>
      </c>
      <c r="T12" s="6">
        <f t="shared" si="2"/>
        <v>200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210</v>
      </c>
      <c r="D13" s="46">
        <v>25</v>
      </c>
      <c r="E13" s="46">
        <v>2</v>
      </c>
      <c r="F13" s="6">
        <f t="shared" si="0"/>
        <v>310.5</v>
      </c>
      <c r="G13" s="2">
        <f t="shared" ref="G13:G19" si="3">F10+F11+F12+F13</f>
        <v>1376.5</v>
      </c>
      <c r="H13" s="19" t="s">
        <v>7</v>
      </c>
      <c r="I13" s="46">
        <v>38</v>
      </c>
      <c r="J13" s="46">
        <v>151</v>
      </c>
      <c r="K13" s="46">
        <v>10</v>
      </c>
      <c r="L13" s="46">
        <v>1</v>
      </c>
      <c r="M13" s="6">
        <f t="shared" si="1"/>
        <v>192.5</v>
      </c>
      <c r="N13" s="2">
        <f t="shared" ref="N13:N18" si="4">M10+M11+M12+M13</f>
        <v>818</v>
      </c>
      <c r="O13" s="19" t="s">
        <v>33</v>
      </c>
      <c r="P13" s="46">
        <v>41</v>
      </c>
      <c r="Q13" s="46">
        <v>162</v>
      </c>
      <c r="R13" s="46">
        <v>10</v>
      </c>
      <c r="S13" s="46">
        <v>4</v>
      </c>
      <c r="T13" s="6">
        <f t="shared" si="2"/>
        <v>212.5</v>
      </c>
      <c r="U13" s="2">
        <f t="shared" ref="U13:U21" si="5">T10+T11+T12+T13</f>
        <v>835.5</v>
      </c>
      <c r="AB13" s="51">
        <v>212.5</v>
      </c>
    </row>
    <row r="14" spans="1:28" ht="24" customHeight="1" x14ac:dyDescent="0.2">
      <c r="A14" s="18" t="s">
        <v>21</v>
      </c>
      <c r="B14" s="46">
        <v>77</v>
      </c>
      <c r="C14" s="46">
        <v>237</v>
      </c>
      <c r="D14" s="46">
        <v>21</v>
      </c>
      <c r="E14" s="46">
        <v>1</v>
      </c>
      <c r="F14" s="6">
        <f t="shared" si="0"/>
        <v>320</v>
      </c>
      <c r="G14" s="2">
        <f t="shared" si="3"/>
        <v>1342.5</v>
      </c>
      <c r="H14" s="19" t="s">
        <v>9</v>
      </c>
      <c r="I14" s="46">
        <v>41</v>
      </c>
      <c r="J14" s="46">
        <v>156</v>
      </c>
      <c r="K14" s="46">
        <v>9</v>
      </c>
      <c r="L14" s="46">
        <v>3</v>
      </c>
      <c r="M14" s="6">
        <f t="shared" si="1"/>
        <v>202</v>
      </c>
      <c r="N14" s="2">
        <f t="shared" si="4"/>
        <v>827.5</v>
      </c>
      <c r="O14" s="19" t="s">
        <v>29</v>
      </c>
      <c r="P14" s="45">
        <v>33</v>
      </c>
      <c r="Q14" s="45">
        <v>158</v>
      </c>
      <c r="R14" s="45">
        <v>11</v>
      </c>
      <c r="S14" s="45">
        <v>2</v>
      </c>
      <c r="T14" s="6">
        <f t="shared" si="2"/>
        <v>201.5</v>
      </c>
      <c r="U14" s="2">
        <f t="shared" si="5"/>
        <v>821</v>
      </c>
      <c r="AB14" s="51">
        <v>226</v>
      </c>
    </row>
    <row r="15" spans="1:28" ht="24" customHeight="1" x14ac:dyDescent="0.2">
      <c r="A15" s="18" t="s">
        <v>23</v>
      </c>
      <c r="B15" s="46">
        <v>73</v>
      </c>
      <c r="C15" s="46">
        <v>178</v>
      </c>
      <c r="D15" s="46">
        <v>17</v>
      </c>
      <c r="E15" s="46">
        <v>3</v>
      </c>
      <c r="F15" s="6">
        <f t="shared" si="0"/>
        <v>256</v>
      </c>
      <c r="G15" s="2">
        <f t="shared" si="3"/>
        <v>1267</v>
      </c>
      <c r="H15" s="19" t="s">
        <v>12</v>
      </c>
      <c r="I15" s="46">
        <v>45</v>
      </c>
      <c r="J15" s="46">
        <v>150</v>
      </c>
      <c r="K15" s="46">
        <v>7</v>
      </c>
      <c r="L15" s="46">
        <v>2</v>
      </c>
      <c r="M15" s="6">
        <f t="shared" si="1"/>
        <v>191.5</v>
      </c>
      <c r="N15" s="2">
        <f t="shared" si="4"/>
        <v>798.5</v>
      </c>
      <c r="O15" s="18" t="s">
        <v>30</v>
      </c>
      <c r="P15" s="46">
        <v>45</v>
      </c>
      <c r="Q15" s="46">
        <v>172</v>
      </c>
      <c r="R15" s="46">
        <v>14</v>
      </c>
      <c r="S15" s="46">
        <v>2</v>
      </c>
      <c r="T15" s="6">
        <f t="shared" si="2"/>
        <v>227.5</v>
      </c>
      <c r="U15" s="2">
        <f t="shared" si="5"/>
        <v>841.5</v>
      </c>
      <c r="AB15" s="51">
        <v>233.5</v>
      </c>
    </row>
    <row r="16" spans="1:28" ht="24" customHeight="1" x14ac:dyDescent="0.2">
      <c r="A16" s="18" t="s">
        <v>39</v>
      </c>
      <c r="B16" s="46">
        <v>55</v>
      </c>
      <c r="C16" s="46">
        <v>165</v>
      </c>
      <c r="D16" s="46">
        <v>17</v>
      </c>
      <c r="E16" s="46">
        <v>5</v>
      </c>
      <c r="F16" s="6">
        <f t="shared" si="0"/>
        <v>239</v>
      </c>
      <c r="G16" s="2">
        <f t="shared" si="3"/>
        <v>1125.5</v>
      </c>
      <c r="H16" s="19" t="s">
        <v>15</v>
      </c>
      <c r="I16" s="46">
        <v>43</v>
      </c>
      <c r="J16" s="46">
        <v>157</v>
      </c>
      <c r="K16" s="46">
        <v>9</v>
      </c>
      <c r="L16" s="46">
        <v>4</v>
      </c>
      <c r="M16" s="6">
        <f t="shared" si="1"/>
        <v>206.5</v>
      </c>
      <c r="N16" s="2">
        <f t="shared" si="4"/>
        <v>792.5</v>
      </c>
      <c r="O16" s="19" t="s">
        <v>8</v>
      </c>
      <c r="P16" s="46">
        <v>42</v>
      </c>
      <c r="Q16" s="46">
        <v>168</v>
      </c>
      <c r="R16" s="46">
        <v>10</v>
      </c>
      <c r="S16" s="46">
        <v>1</v>
      </c>
      <c r="T16" s="6">
        <f t="shared" si="2"/>
        <v>211.5</v>
      </c>
      <c r="U16" s="2">
        <f t="shared" si="5"/>
        <v>853</v>
      </c>
      <c r="AB16" s="51">
        <v>234</v>
      </c>
    </row>
    <row r="17" spans="1:28" ht="24" customHeight="1" x14ac:dyDescent="0.2">
      <c r="A17" s="18" t="s">
        <v>40</v>
      </c>
      <c r="B17" s="46">
        <v>41</v>
      </c>
      <c r="C17" s="46">
        <v>190</v>
      </c>
      <c r="D17" s="46">
        <v>17</v>
      </c>
      <c r="E17" s="46">
        <v>3</v>
      </c>
      <c r="F17" s="6">
        <f t="shared" si="0"/>
        <v>252</v>
      </c>
      <c r="G17" s="2">
        <f t="shared" si="3"/>
        <v>1067</v>
      </c>
      <c r="H17" s="19" t="s">
        <v>18</v>
      </c>
      <c r="I17" s="46">
        <v>48</v>
      </c>
      <c r="J17" s="46">
        <v>159</v>
      </c>
      <c r="K17" s="46">
        <v>10</v>
      </c>
      <c r="L17" s="46">
        <v>2</v>
      </c>
      <c r="M17" s="6">
        <f t="shared" si="1"/>
        <v>208</v>
      </c>
      <c r="N17" s="2">
        <f t="shared" si="4"/>
        <v>808</v>
      </c>
      <c r="O17" s="19" t="s">
        <v>10</v>
      </c>
      <c r="P17" s="46">
        <v>40</v>
      </c>
      <c r="Q17" s="46">
        <v>156</v>
      </c>
      <c r="R17" s="46">
        <v>11</v>
      </c>
      <c r="S17" s="46">
        <v>3</v>
      </c>
      <c r="T17" s="6">
        <f t="shared" si="2"/>
        <v>205.5</v>
      </c>
      <c r="U17" s="2">
        <f t="shared" si="5"/>
        <v>846</v>
      </c>
      <c r="AB17" s="51">
        <v>248</v>
      </c>
    </row>
    <row r="18" spans="1:28" ht="24" customHeight="1" x14ac:dyDescent="0.2">
      <c r="A18" s="18" t="s">
        <v>41</v>
      </c>
      <c r="B18" s="46">
        <v>35</v>
      </c>
      <c r="C18" s="46">
        <v>165</v>
      </c>
      <c r="D18" s="46">
        <v>19</v>
      </c>
      <c r="E18" s="46">
        <v>4</v>
      </c>
      <c r="F18" s="6">
        <f t="shared" si="0"/>
        <v>230.5</v>
      </c>
      <c r="G18" s="2">
        <f t="shared" si="3"/>
        <v>977.5</v>
      </c>
      <c r="H18" s="19" t="s">
        <v>20</v>
      </c>
      <c r="I18" s="46">
        <v>59</v>
      </c>
      <c r="J18" s="46">
        <v>169</v>
      </c>
      <c r="K18" s="46">
        <v>12</v>
      </c>
      <c r="L18" s="46">
        <v>1</v>
      </c>
      <c r="M18" s="6">
        <f t="shared" si="1"/>
        <v>225</v>
      </c>
      <c r="N18" s="2">
        <f t="shared" si="4"/>
        <v>831</v>
      </c>
      <c r="O18" s="19" t="s">
        <v>13</v>
      </c>
      <c r="P18" s="46">
        <v>59</v>
      </c>
      <c r="Q18" s="46">
        <v>169</v>
      </c>
      <c r="R18" s="46">
        <v>12</v>
      </c>
      <c r="S18" s="46">
        <v>1</v>
      </c>
      <c r="T18" s="6">
        <f t="shared" si="2"/>
        <v>225</v>
      </c>
      <c r="U18" s="2">
        <f t="shared" si="5"/>
        <v>869.5</v>
      </c>
      <c r="AB18" s="5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158</v>
      </c>
      <c r="D19" s="47">
        <v>18</v>
      </c>
      <c r="E19" s="47">
        <v>3</v>
      </c>
      <c r="F19" s="7">
        <f t="shared" si="0"/>
        <v>219.5</v>
      </c>
      <c r="G19" s="3">
        <f t="shared" si="3"/>
        <v>941</v>
      </c>
      <c r="H19" s="20" t="s">
        <v>22</v>
      </c>
      <c r="I19" s="45">
        <v>41</v>
      </c>
      <c r="J19" s="45">
        <v>156</v>
      </c>
      <c r="K19" s="45">
        <v>12</v>
      </c>
      <c r="L19" s="45">
        <v>1</v>
      </c>
      <c r="M19" s="6">
        <f t="shared" si="1"/>
        <v>203</v>
      </c>
      <c r="N19" s="2">
        <f>M16+M17+M18+M19</f>
        <v>842.5</v>
      </c>
      <c r="O19" s="19" t="s">
        <v>16</v>
      </c>
      <c r="P19" s="46">
        <v>41</v>
      </c>
      <c r="Q19" s="46">
        <v>151</v>
      </c>
      <c r="R19" s="46">
        <v>10</v>
      </c>
      <c r="S19" s="46">
        <v>1</v>
      </c>
      <c r="T19" s="6">
        <f t="shared" si="2"/>
        <v>194</v>
      </c>
      <c r="U19" s="2">
        <f t="shared" si="5"/>
        <v>836</v>
      </c>
      <c r="AB19" s="51">
        <v>262</v>
      </c>
    </row>
    <row r="20" spans="1:28" ht="24" customHeight="1" x14ac:dyDescent="0.2">
      <c r="A20" s="19" t="s">
        <v>27</v>
      </c>
      <c r="B20" s="45">
        <v>49</v>
      </c>
      <c r="C20" s="45">
        <v>194</v>
      </c>
      <c r="D20" s="45">
        <v>12</v>
      </c>
      <c r="E20" s="45">
        <v>3</v>
      </c>
      <c r="F20" s="8">
        <f t="shared" si="0"/>
        <v>250</v>
      </c>
      <c r="G20" s="35"/>
      <c r="H20" s="19" t="s">
        <v>24</v>
      </c>
      <c r="I20" s="46">
        <v>49</v>
      </c>
      <c r="J20" s="46">
        <v>153</v>
      </c>
      <c r="K20" s="46">
        <v>13</v>
      </c>
      <c r="L20" s="46">
        <v>6</v>
      </c>
      <c r="M20" s="8">
        <f t="shared" si="1"/>
        <v>218.5</v>
      </c>
      <c r="N20" s="2">
        <f>M17+M18+M19+M20</f>
        <v>854.5</v>
      </c>
      <c r="O20" s="19" t="s">
        <v>45</v>
      </c>
      <c r="P20" s="45">
        <v>55</v>
      </c>
      <c r="Q20" s="45">
        <v>165</v>
      </c>
      <c r="R20" s="45">
        <v>14</v>
      </c>
      <c r="S20" s="45">
        <v>2</v>
      </c>
      <c r="T20" s="8">
        <f t="shared" si="2"/>
        <v>225.5</v>
      </c>
      <c r="U20" s="2">
        <f t="shared" si="5"/>
        <v>850</v>
      </c>
      <c r="AB20" s="51">
        <v>275</v>
      </c>
    </row>
    <row r="21" spans="1:28" ht="24" customHeight="1" thickBot="1" x14ac:dyDescent="0.25">
      <c r="A21" s="19" t="s">
        <v>28</v>
      </c>
      <c r="B21" s="46">
        <v>51</v>
      </c>
      <c r="C21" s="46">
        <v>204</v>
      </c>
      <c r="D21" s="46">
        <v>15</v>
      </c>
      <c r="E21" s="46">
        <v>5</v>
      </c>
      <c r="F21" s="6">
        <f t="shared" si="0"/>
        <v>272</v>
      </c>
      <c r="G21" s="36"/>
      <c r="H21" s="20" t="s">
        <v>25</v>
      </c>
      <c r="I21" s="46">
        <v>53</v>
      </c>
      <c r="J21" s="46">
        <v>168</v>
      </c>
      <c r="K21" s="46">
        <v>18</v>
      </c>
      <c r="L21" s="46">
        <v>2</v>
      </c>
      <c r="M21" s="6">
        <f t="shared" si="1"/>
        <v>235.5</v>
      </c>
      <c r="N21" s="2">
        <f>M18+M19+M20+M21</f>
        <v>882</v>
      </c>
      <c r="O21" s="21" t="s">
        <v>46</v>
      </c>
      <c r="P21" s="47">
        <v>59</v>
      </c>
      <c r="Q21" s="47">
        <v>169</v>
      </c>
      <c r="R21" s="47">
        <v>15</v>
      </c>
      <c r="S21" s="47">
        <v>3</v>
      </c>
      <c r="T21" s="7">
        <f t="shared" si="2"/>
        <v>236</v>
      </c>
      <c r="U21" s="3">
        <f t="shared" si="5"/>
        <v>880.5</v>
      </c>
      <c r="AB21" s="51">
        <v>276</v>
      </c>
    </row>
    <row r="22" spans="1:28" ht="24" customHeight="1" thickBot="1" x14ac:dyDescent="0.25">
      <c r="A22" s="19" t="s">
        <v>1</v>
      </c>
      <c r="B22" s="46">
        <v>49</v>
      </c>
      <c r="C22" s="46">
        <v>178</v>
      </c>
      <c r="D22" s="46">
        <v>14</v>
      </c>
      <c r="E22" s="46">
        <v>5</v>
      </c>
      <c r="F22" s="6">
        <f t="shared" si="0"/>
        <v>243</v>
      </c>
      <c r="G22" s="2"/>
      <c r="H22" s="21" t="s">
        <v>26</v>
      </c>
      <c r="I22" s="47">
        <v>48</v>
      </c>
      <c r="J22" s="47">
        <v>133</v>
      </c>
      <c r="K22" s="47">
        <v>17</v>
      </c>
      <c r="L22" s="47">
        <v>1</v>
      </c>
      <c r="M22" s="6">
        <f t="shared" si="1"/>
        <v>193.5</v>
      </c>
      <c r="N22" s="3">
        <f>M19+M20+M21+M22</f>
        <v>850.5</v>
      </c>
      <c r="O22" s="19"/>
      <c r="P22" s="45"/>
      <c r="Q22" s="45"/>
      <c r="R22" s="45"/>
      <c r="S22" s="45"/>
      <c r="T22" s="8"/>
      <c r="U22" s="34"/>
      <c r="V22">
        <f>I22+I21+I20+I19</f>
        <v>191</v>
      </c>
      <c r="W22">
        <f t="shared" ref="W22:Y22" si="6">J22+J21+J20+J19</f>
        <v>610</v>
      </c>
      <c r="X22">
        <f t="shared" si="6"/>
        <v>60</v>
      </c>
      <c r="Y22">
        <f t="shared" si="6"/>
        <v>10</v>
      </c>
      <c r="AB22" s="51"/>
    </row>
    <row r="23" spans="1:28" ht="13.5" customHeight="1" x14ac:dyDescent="0.2">
      <c r="A23" s="151" t="s">
        <v>47</v>
      </c>
      <c r="B23" s="152"/>
      <c r="C23" s="155" t="s">
        <v>50</v>
      </c>
      <c r="D23" s="156"/>
      <c r="E23" s="156"/>
      <c r="F23" s="157"/>
      <c r="G23" s="53">
        <f>MAX(G13:G19)</f>
        <v>1376.5</v>
      </c>
      <c r="H23" s="159" t="s">
        <v>48</v>
      </c>
      <c r="I23" s="160"/>
      <c r="J23" s="161" t="s">
        <v>50</v>
      </c>
      <c r="K23" s="162"/>
      <c r="L23" s="162"/>
      <c r="M23" s="163"/>
      <c r="N23" s="54">
        <f>MAX(N10:N22)</f>
        <v>957.5</v>
      </c>
      <c r="O23" s="151" t="s">
        <v>49</v>
      </c>
      <c r="P23" s="152"/>
      <c r="Q23" s="155" t="s">
        <v>50</v>
      </c>
      <c r="R23" s="156"/>
      <c r="S23" s="156"/>
      <c r="T23" s="157"/>
      <c r="U23" s="53">
        <f>MAX(U13:U21)</f>
        <v>880.5</v>
      </c>
      <c r="AB23" s="1"/>
    </row>
    <row r="24" spans="1:28" ht="13.5" customHeight="1" x14ac:dyDescent="0.2">
      <c r="A24" s="153"/>
      <c r="B24" s="154"/>
      <c r="C24" s="52" t="s">
        <v>70</v>
      </c>
      <c r="D24" s="55"/>
      <c r="E24" s="55"/>
      <c r="F24" s="56" t="s">
        <v>63</v>
      </c>
      <c r="G24" s="57"/>
      <c r="H24" s="153"/>
      <c r="I24" s="154"/>
      <c r="J24" s="52" t="s">
        <v>70</v>
      </c>
      <c r="K24" s="55"/>
      <c r="L24" s="55"/>
      <c r="M24" s="56" t="s">
        <v>71</v>
      </c>
      <c r="N24" s="57"/>
      <c r="O24" s="153"/>
      <c r="P24" s="154"/>
      <c r="Q24" s="52" t="s">
        <v>70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148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27" t="s">
        <v>52</v>
      </c>
      <c r="C62" s="127" t="s">
        <v>0</v>
      </c>
      <c r="D62" s="127" t="s">
        <v>2</v>
      </c>
      <c r="E62" s="127" t="s">
        <v>3</v>
      </c>
      <c r="F62" s="127"/>
      <c r="G62" s="127"/>
      <c r="H62" s="127"/>
      <c r="I62" s="127" t="s">
        <v>52</v>
      </c>
      <c r="J62" s="127" t="s">
        <v>0</v>
      </c>
      <c r="K62" s="127" t="s">
        <v>2</v>
      </c>
      <c r="L62" s="127" t="s">
        <v>3</v>
      </c>
      <c r="M62" s="127"/>
      <c r="N62" s="127"/>
      <c r="O62" s="127"/>
      <c r="P62" s="127" t="s">
        <v>52</v>
      </c>
      <c r="Q62" s="127" t="s">
        <v>0</v>
      </c>
      <c r="R62" s="127" t="s">
        <v>2</v>
      </c>
      <c r="S62" s="127" t="s">
        <v>3</v>
      </c>
      <c r="T62" s="4"/>
      <c r="U62" s="4"/>
    </row>
    <row r="63" spans="1:23" x14ac:dyDescent="0.2">
      <c r="A63" s="4"/>
      <c r="B63" s="128">
        <f>B10*0.17</f>
        <v>25.840000000000003</v>
      </c>
      <c r="C63" s="128">
        <f t="shared" ref="C63:E63" si="7">C10*0.17</f>
        <v>40.970000000000006</v>
      </c>
      <c r="D63" s="128">
        <f t="shared" si="7"/>
        <v>2.72</v>
      </c>
      <c r="E63" s="128">
        <f t="shared" si="7"/>
        <v>0.34</v>
      </c>
      <c r="F63" s="127"/>
      <c r="G63" s="127"/>
      <c r="H63" s="127"/>
      <c r="I63" s="127">
        <f>I10*0.17</f>
        <v>6.12</v>
      </c>
      <c r="J63" s="127">
        <f t="shared" ref="J63:L63" si="8">J10*0.17</f>
        <v>25.840000000000003</v>
      </c>
      <c r="K63" s="127">
        <f t="shared" si="8"/>
        <v>1.7000000000000002</v>
      </c>
      <c r="L63" s="127">
        <f t="shared" si="8"/>
        <v>0.17</v>
      </c>
      <c r="M63" s="127"/>
      <c r="N63" s="127"/>
      <c r="O63" s="127"/>
      <c r="P63" s="127">
        <f>P10*0.17</f>
        <v>7.82</v>
      </c>
      <c r="Q63" s="127">
        <f t="shared" ref="Q63:S63" si="9">Q10*0.17</f>
        <v>29.240000000000002</v>
      </c>
      <c r="R63" s="127">
        <f t="shared" si="9"/>
        <v>1.36</v>
      </c>
      <c r="S63" s="127">
        <f t="shared" si="9"/>
        <v>0.34</v>
      </c>
      <c r="T63" s="4"/>
      <c r="U63" s="4"/>
    </row>
    <row r="64" spans="1:23" x14ac:dyDescent="0.2">
      <c r="A64" s="4"/>
      <c r="B64" s="128">
        <f t="shared" ref="B64:E64" si="10">B11*0.17</f>
        <v>24.82</v>
      </c>
      <c r="C64" s="128">
        <f t="shared" si="10"/>
        <v>38.25</v>
      </c>
      <c r="D64" s="128">
        <f t="shared" si="10"/>
        <v>2.21</v>
      </c>
      <c r="E64" s="128">
        <f t="shared" si="10"/>
        <v>0.51</v>
      </c>
      <c r="F64" s="127"/>
      <c r="G64" s="127"/>
      <c r="H64" s="127"/>
      <c r="I64" s="127">
        <f t="shared" ref="I64:L64" si="11">I11*0.17</f>
        <v>6.9700000000000006</v>
      </c>
      <c r="J64" s="127">
        <f t="shared" si="11"/>
        <v>28.73</v>
      </c>
      <c r="K64" s="127">
        <f t="shared" si="11"/>
        <v>2.21</v>
      </c>
      <c r="L64" s="127">
        <f t="shared" si="11"/>
        <v>0.34</v>
      </c>
      <c r="M64" s="127"/>
      <c r="N64" s="127"/>
      <c r="O64" s="127"/>
      <c r="P64" s="127">
        <f t="shared" ref="P64:S64" si="12">P11*0.17</f>
        <v>7.3100000000000005</v>
      </c>
      <c r="Q64" s="127">
        <f t="shared" si="12"/>
        <v>28.05</v>
      </c>
      <c r="R64" s="127">
        <f t="shared" si="12"/>
        <v>1.53</v>
      </c>
      <c r="S64" s="127">
        <f t="shared" si="12"/>
        <v>0.17</v>
      </c>
      <c r="T64" s="4"/>
      <c r="U64" s="4"/>
    </row>
    <row r="65" spans="1:21" x14ac:dyDescent="0.2">
      <c r="A65" s="4"/>
      <c r="B65" s="128">
        <f t="shared" ref="B65:E65" si="13">B12*0.17</f>
        <v>26.69</v>
      </c>
      <c r="C65" s="128">
        <f t="shared" si="13"/>
        <v>43.010000000000005</v>
      </c>
      <c r="D65" s="128">
        <f t="shared" si="13"/>
        <v>3.74</v>
      </c>
      <c r="E65" s="128">
        <f t="shared" si="13"/>
        <v>0.34</v>
      </c>
      <c r="F65" s="127"/>
      <c r="G65" s="127"/>
      <c r="H65" s="127"/>
      <c r="I65" s="127">
        <f t="shared" ref="I65:L65" si="14">I12*0.17</f>
        <v>6.6300000000000008</v>
      </c>
      <c r="J65" s="127">
        <f t="shared" si="14"/>
        <v>27.200000000000003</v>
      </c>
      <c r="K65" s="127">
        <f t="shared" si="14"/>
        <v>2.3800000000000003</v>
      </c>
      <c r="L65" s="127">
        <f t="shared" si="14"/>
        <v>0.34</v>
      </c>
      <c r="M65" s="127"/>
      <c r="N65" s="127"/>
      <c r="O65" s="127"/>
      <c r="P65" s="127">
        <f t="shared" ref="P65:S65" si="15">P12*0.17</f>
        <v>6.6300000000000008</v>
      </c>
      <c r="Q65" s="127">
        <f t="shared" si="15"/>
        <v>26.35</v>
      </c>
      <c r="R65" s="127">
        <f t="shared" si="15"/>
        <v>1.53</v>
      </c>
      <c r="S65" s="127">
        <f t="shared" si="15"/>
        <v>0.51</v>
      </c>
      <c r="T65" s="4"/>
      <c r="U65" s="4"/>
    </row>
    <row r="66" spans="1:21" x14ac:dyDescent="0.2">
      <c r="A66" s="4"/>
      <c r="B66" s="128">
        <f t="shared" ref="B66:E66" si="16">B13*0.17</f>
        <v>15.47</v>
      </c>
      <c r="C66" s="128">
        <f t="shared" si="16"/>
        <v>35.700000000000003</v>
      </c>
      <c r="D66" s="128">
        <f t="shared" si="16"/>
        <v>4.25</v>
      </c>
      <c r="E66" s="128">
        <f t="shared" si="16"/>
        <v>0.34</v>
      </c>
      <c r="F66" s="127"/>
      <c r="G66" s="127"/>
      <c r="H66" s="127"/>
      <c r="I66" s="127">
        <f t="shared" ref="I66:L66" si="17">I13*0.17</f>
        <v>6.4600000000000009</v>
      </c>
      <c r="J66" s="127">
        <f t="shared" si="17"/>
        <v>25.67</v>
      </c>
      <c r="K66" s="127">
        <f t="shared" si="17"/>
        <v>1.7000000000000002</v>
      </c>
      <c r="L66" s="127">
        <f t="shared" si="17"/>
        <v>0.17</v>
      </c>
      <c r="M66" s="127"/>
      <c r="N66" s="127"/>
      <c r="O66" s="127"/>
      <c r="P66" s="127">
        <f t="shared" ref="P66:S66" si="18">P13*0.17</f>
        <v>6.9700000000000006</v>
      </c>
      <c r="Q66" s="127">
        <f t="shared" si="18"/>
        <v>27.540000000000003</v>
      </c>
      <c r="R66" s="127">
        <f t="shared" si="18"/>
        <v>1.7000000000000002</v>
      </c>
      <c r="S66" s="127">
        <f t="shared" si="18"/>
        <v>0.68</v>
      </c>
      <c r="T66" s="4"/>
      <c r="U66" s="4"/>
    </row>
    <row r="67" spans="1:21" x14ac:dyDescent="0.2">
      <c r="A67" s="4"/>
      <c r="B67" s="128">
        <f t="shared" ref="B67:E67" si="19">B14*0.17</f>
        <v>13.090000000000002</v>
      </c>
      <c r="C67" s="128">
        <f t="shared" si="19"/>
        <v>40.290000000000006</v>
      </c>
      <c r="D67" s="128">
        <f t="shared" si="19"/>
        <v>3.5700000000000003</v>
      </c>
      <c r="E67" s="128">
        <f t="shared" si="19"/>
        <v>0.17</v>
      </c>
      <c r="F67" s="127"/>
      <c r="G67" s="127"/>
      <c r="H67" s="127"/>
      <c r="I67" s="127">
        <f t="shared" ref="I67:L67" si="20">I14*0.17</f>
        <v>6.9700000000000006</v>
      </c>
      <c r="J67" s="127">
        <f t="shared" si="20"/>
        <v>26.520000000000003</v>
      </c>
      <c r="K67" s="127">
        <f t="shared" si="20"/>
        <v>1.53</v>
      </c>
      <c r="L67" s="127">
        <f t="shared" si="20"/>
        <v>0.51</v>
      </c>
      <c r="M67" s="127"/>
      <c r="N67" s="127"/>
      <c r="O67" s="127"/>
      <c r="P67" s="127">
        <f t="shared" ref="P67:S67" si="21">P14*0.17</f>
        <v>5.61</v>
      </c>
      <c r="Q67" s="127">
        <f t="shared" si="21"/>
        <v>26.860000000000003</v>
      </c>
      <c r="R67" s="127">
        <f t="shared" si="21"/>
        <v>1.87</v>
      </c>
      <c r="S67" s="127">
        <f t="shared" si="21"/>
        <v>0.34</v>
      </c>
      <c r="T67" s="4"/>
      <c r="U67" s="4"/>
    </row>
    <row r="68" spans="1:21" x14ac:dyDescent="0.2">
      <c r="A68" s="4"/>
      <c r="B68" s="128">
        <f t="shared" ref="B68:E68" si="22">B15*0.17</f>
        <v>12.41</v>
      </c>
      <c r="C68" s="128">
        <f t="shared" si="22"/>
        <v>30.26</v>
      </c>
      <c r="D68" s="128">
        <f t="shared" si="22"/>
        <v>2.89</v>
      </c>
      <c r="E68" s="128">
        <f t="shared" si="22"/>
        <v>0.51</v>
      </c>
      <c r="F68" s="127"/>
      <c r="G68" s="127"/>
      <c r="H68" s="127"/>
      <c r="I68" s="127">
        <f t="shared" ref="I68:L68" si="23">I15*0.17</f>
        <v>7.65</v>
      </c>
      <c r="J68" s="127">
        <f t="shared" si="23"/>
        <v>25.500000000000004</v>
      </c>
      <c r="K68" s="127">
        <f t="shared" si="23"/>
        <v>1.1900000000000002</v>
      </c>
      <c r="L68" s="127">
        <f t="shared" si="23"/>
        <v>0.34</v>
      </c>
      <c r="M68" s="127"/>
      <c r="N68" s="127"/>
      <c r="O68" s="127"/>
      <c r="P68" s="127">
        <f t="shared" ref="P68:S68" si="24">P15*0.17</f>
        <v>7.65</v>
      </c>
      <c r="Q68" s="127">
        <f t="shared" si="24"/>
        <v>29.240000000000002</v>
      </c>
      <c r="R68" s="127">
        <f t="shared" si="24"/>
        <v>2.3800000000000003</v>
      </c>
      <c r="S68" s="127">
        <f t="shared" si="24"/>
        <v>0.34</v>
      </c>
      <c r="T68" s="4"/>
      <c r="U68" s="4"/>
    </row>
    <row r="69" spans="1:21" x14ac:dyDescent="0.2">
      <c r="A69" s="4"/>
      <c r="B69" s="128">
        <f t="shared" ref="B69:E69" si="25">B16*0.17</f>
        <v>9.3500000000000014</v>
      </c>
      <c r="C69" s="128">
        <f t="shared" si="25"/>
        <v>28.05</v>
      </c>
      <c r="D69" s="128">
        <f t="shared" si="25"/>
        <v>2.89</v>
      </c>
      <c r="E69" s="128">
        <f t="shared" si="25"/>
        <v>0.85000000000000009</v>
      </c>
      <c r="F69" s="127"/>
      <c r="G69" s="127"/>
      <c r="H69" s="127"/>
      <c r="I69" s="127">
        <f t="shared" ref="I69:L69" si="26">I16*0.17</f>
        <v>7.3100000000000005</v>
      </c>
      <c r="J69" s="127">
        <f t="shared" si="26"/>
        <v>26.69</v>
      </c>
      <c r="K69" s="127">
        <f t="shared" si="26"/>
        <v>1.53</v>
      </c>
      <c r="L69" s="127">
        <f t="shared" si="26"/>
        <v>0.68</v>
      </c>
      <c r="M69" s="127"/>
      <c r="N69" s="127"/>
      <c r="O69" s="127"/>
      <c r="P69" s="127">
        <f t="shared" ref="P69:S69" si="27">P16*0.17</f>
        <v>7.1400000000000006</v>
      </c>
      <c r="Q69" s="127">
        <f t="shared" si="27"/>
        <v>28.560000000000002</v>
      </c>
      <c r="R69" s="127">
        <f t="shared" si="27"/>
        <v>1.7000000000000002</v>
      </c>
      <c r="S69" s="127">
        <f t="shared" si="27"/>
        <v>0.17</v>
      </c>
      <c r="T69" s="4"/>
      <c r="U69" s="4"/>
    </row>
    <row r="70" spans="1:21" x14ac:dyDescent="0.2">
      <c r="A70" s="4"/>
      <c r="B70" s="128">
        <f t="shared" ref="B70:E70" si="28">B17*0.17</f>
        <v>6.9700000000000006</v>
      </c>
      <c r="C70" s="128">
        <f t="shared" si="28"/>
        <v>32.300000000000004</v>
      </c>
      <c r="D70" s="128">
        <f t="shared" si="28"/>
        <v>2.89</v>
      </c>
      <c r="E70" s="128">
        <f t="shared" si="28"/>
        <v>0.51</v>
      </c>
      <c r="F70" s="127"/>
      <c r="G70" s="127"/>
      <c r="H70" s="127"/>
      <c r="I70" s="127">
        <f t="shared" ref="I70:L70" si="29">I17*0.17</f>
        <v>8.16</v>
      </c>
      <c r="J70" s="127">
        <f t="shared" si="29"/>
        <v>27.03</v>
      </c>
      <c r="K70" s="127">
        <f t="shared" si="29"/>
        <v>1.7000000000000002</v>
      </c>
      <c r="L70" s="127">
        <f t="shared" si="29"/>
        <v>0.34</v>
      </c>
      <c r="M70" s="127"/>
      <c r="N70" s="127"/>
      <c r="O70" s="127"/>
      <c r="P70" s="127">
        <f t="shared" ref="P70:S70" si="30">P17*0.17</f>
        <v>6.8000000000000007</v>
      </c>
      <c r="Q70" s="127">
        <f t="shared" si="30"/>
        <v>26.520000000000003</v>
      </c>
      <c r="R70" s="127">
        <f t="shared" si="30"/>
        <v>1.87</v>
      </c>
      <c r="S70" s="127">
        <f t="shared" si="30"/>
        <v>0.51</v>
      </c>
      <c r="T70" s="4"/>
      <c r="U70" s="4"/>
    </row>
    <row r="71" spans="1:21" x14ac:dyDescent="0.2">
      <c r="A71" s="4"/>
      <c r="B71" s="128">
        <f t="shared" ref="B71:E71" si="31">B18*0.17</f>
        <v>5.95</v>
      </c>
      <c r="C71" s="128">
        <f t="shared" si="31"/>
        <v>28.05</v>
      </c>
      <c r="D71" s="128">
        <f t="shared" si="31"/>
        <v>3.2300000000000004</v>
      </c>
      <c r="E71" s="128">
        <f t="shared" si="31"/>
        <v>0.68</v>
      </c>
      <c r="F71" s="127"/>
      <c r="G71" s="127"/>
      <c r="H71" s="127"/>
      <c r="I71" s="127">
        <f t="shared" ref="I71:L71" si="32">I18*0.17</f>
        <v>10.030000000000001</v>
      </c>
      <c r="J71" s="127">
        <f t="shared" si="32"/>
        <v>28.73</v>
      </c>
      <c r="K71" s="127">
        <f t="shared" si="32"/>
        <v>2.04</v>
      </c>
      <c r="L71" s="127">
        <f t="shared" si="32"/>
        <v>0.17</v>
      </c>
      <c r="M71" s="127"/>
      <c r="N71" s="127"/>
      <c r="O71" s="127"/>
      <c r="P71" s="127">
        <f t="shared" ref="P71:S71" si="33">P18*0.17</f>
        <v>10.030000000000001</v>
      </c>
      <c r="Q71" s="127">
        <f t="shared" si="33"/>
        <v>28.73</v>
      </c>
      <c r="R71" s="127">
        <f t="shared" si="33"/>
        <v>2.04</v>
      </c>
      <c r="S71" s="127">
        <f t="shared" si="33"/>
        <v>0.17</v>
      </c>
      <c r="T71" s="4"/>
      <c r="U71" s="4"/>
    </row>
    <row r="72" spans="1:21" x14ac:dyDescent="0.2">
      <c r="A72" s="4"/>
      <c r="B72" s="128">
        <f t="shared" ref="B72:E72" si="34">B19*0.17</f>
        <v>6.12</v>
      </c>
      <c r="C72" s="128">
        <f t="shared" si="34"/>
        <v>26.860000000000003</v>
      </c>
      <c r="D72" s="128">
        <f t="shared" si="34"/>
        <v>3.06</v>
      </c>
      <c r="E72" s="128">
        <f t="shared" si="34"/>
        <v>0.51</v>
      </c>
      <c r="F72" s="127"/>
      <c r="G72" s="127"/>
      <c r="H72" s="127"/>
      <c r="I72" s="127">
        <f t="shared" ref="I72:L72" si="35">I19*0.17</f>
        <v>6.9700000000000006</v>
      </c>
      <c r="J72" s="127">
        <f t="shared" si="35"/>
        <v>26.520000000000003</v>
      </c>
      <c r="K72" s="127">
        <f t="shared" si="35"/>
        <v>2.04</v>
      </c>
      <c r="L72" s="127">
        <f t="shared" si="35"/>
        <v>0.17</v>
      </c>
      <c r="M72" s="127"/>
      <c r="N72" s="127"/>
      <c r="O72" s="127"/>
      <c r="P72" s="127">
        <f t="shared" ref="P72:S72" si="36">P19*0.17</f>
        <v>6.9700000000000006</v>
      </c>
      <c r="Q72" s="127">
        <f t="shared" si="36"/>
        <v>25.67</v>
      </c>
      <c r="R72" s="127">
        <f t="shared" si="36"/>
        <v>1.7000000000000002</v>
      </c>
      <c r="S72" s="127">
        <f t="shared" si="36"/>
        <v>0.17</v>
      </c>
      <c r="T72" s="4"/>
      <c r="U72" s="4"/>
    </row>
    <row r="73" spans="1:21" x14ac:dyDescent="0.2">
      <c r="A73" s="4"/>
      <c r="B73" s="128">
        <f t="shared" ref="B73:E73" si="37">B20*0.17</f>
        <v>8.33</v>
      </c>
      <c r="C73" s="128">
        <f t="shared" si="37"/>
        <v>32.980000000000004</v>
      </c>
      <c r="D73" s="128">
        <f t="shared" si="37"/>
        <v>2.04</v>
      </c>
      <c r="E73" s="128">
        <f t="shared" si="37"/>
        <v>0.51</v>
      </c>
      <c r="F73" s="127"/>
      <c r="G73" s="127"/>
      <c r="H73" s="127"/>
      <c r="I73" s="127">
        <f t="shared" ref="I73:L73" si="38">I20*0.17</f>
        <v>8.33</v>
      </c>
      <c r="J73" s="127">
        <f t="shared" si="38"/>
        <v>26.01</v>
      </c>
      <c r="K73" s="127">
        <f t="shared" si="38"/>
        <v>2.21</v>
      </c>
      <c r="L73" s="127">
        <f t="shared" si="38"/>
        <v>1.02</v>
      </c>
      <c r="M73" s="127"/>
      <c r="N73" s="127"/>
      <c r="O73" s="127"/>
      <c r="P73" s="127">
        <f t="shared" ref="P73:S73" si="39">P20*0.17</f>
        <v>9.3500000000000014</v>
      </c>
      <c r="Q73" s="127">
        <f t="shared" si="39"/>
        <v>28.05</v>
      </c>
      <c r="R73" s="127">
        <f t="shared" si="39"/>
        <v>2.3800000000000003</v>
      </c>
      <c r="S73" s="127">
        <f t="shared" si="39"/>
        <v>0.34</v>
      </c>
      <c r="T73" s="4"/>
      <c r="U73" s="4"/>
    </row>
    <row r="74" spans="1:21" x14ac:dyDescent="0.2">
      <c r="A74" s="4"/>
      <c r="B74" s="128">
        <f t="shared" ref="B74:E74" si="40">B21*0.17</f>
        <v>8.67</v>
      </c>
      <c r="C74" s="128">
        <f t="shared" si="40"/>
        <v>34.68</v>
      </c>
      <c r="D74" s="128">
        <f t="shared" si="40"/>
        <v>2.5500000000000003</v>
      </c>
      <c r="E74" s="128">
        <f t="shared" si="40"/>
        <v>0.85000000000000009</v>
      </c>
      <c r="F74" s="127"/>
      <c r="G74" s="127"/>
      <c r="H74" s="127"/>
      <c r="I74" s="127">
        <f t="shared" ref="I74:L74" si="41">I21*0.17</f>
        <v>9.01</v>
      </c>
      <c r="J74" s="127">
        <f t="shared" si="41"/>
        <v>28.560000000000002</v>
      </c>
      <c r="K74" s="127">
        <f t="shared" si="41"/>
        <v>3.06</v>
      </c>
      <c r="L74" s="127">
        <f t="shared" si="41"/>
        <v>0.34</v>
      </c>
      <c r="M74" s="127"/>
      <c r="N74" s="127"/>
      <c r="O74" s="127"/>
      <c r="P74" s="127">
        <f t="shared" ref="P74:S74" si="42">P21*0.17</f>
        <v>10.030000000000001</v>
      </c>
      <c r="Q74" s="127">
        <f t="shared" si="42"/>
        <v>28.73</v>
      </c>
      <c r="R74" s="127">
        <f t="shared" si="42"/>
        <v>2.5500000000000003</v>
      </c>
      <c r="S74" s="127">
        <f t="shared" si="42"/>
        <v>0.51</v>
      </c>
      <c r="T74" s="4"/>
      <c r="U74" s="4"/>
    </row>
    <row r="75" spans="1:21" x14ac:dyDescent="0.2">
      <c r="A75" s="4"/>
      <c r="B75" s="128">
        <f t="shared" ref="B75:E75" si="43">B22*0.17</f>
        <v>8.33</v>
      </c>
      <c r="C75" s="128">
        <f t="shared" si="43"/>
        <v>30.26</v>
      </c>
      <c r="D75" s="128">
        <f t="shared" si="43"/>
        <v>2.3800000000000003</v>
      </c>
      <c r="E75" s="128">
        <f t="shared" si="43"/>
        <v>0.85000000000000009</v>
      </c>
      <c r="F75" s="127"/>
      <c r="G75" s="127"/>
      <c r="H75" s="127"/>
      <c r="I75" s="127">
        <f t="shared" ref="I75:L75" si="44">I22*0.17</f>
        <v>8.16</v>
      </c>
      <c r="J75" s="127">
        <f t="shared" si="44"/>
        <v>22.610000000000003</v>
      </c>
      <c r="K75" s="127">
        <f t="shared" si="44"/>
        <v>2.89</v>
      </c>
      <c r="L75" s="127">
        <f t="shared" si="44"/>
        <v>0.17</v>
      </c>
      <c r="M75" s="127"/>
      <c r="N75" s="127"/>
      <c r="O75" s="127"/>
      <c r="P75" s="127"/>
      <c r="Q75" s="127"/>
      <c r="R75" s="127"/>
      <c r="S75" s="127"/>
      <c r="T75" s="4"/>
      <c r="U75" s="4"/>
    </row>
    <row r="76" spans="1:21" x14ac:dyDescent="0.2">
      <c r="A76" s="4"/>
      <c r="B76" s="128"/>
      <c r="C76" s="128"/>
      <c r="D76" s="128"/>
      <c r="E76" s="128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4"/>
      <c r="U76" s="4"/>
    </row>
    <row r="77" spans="1:21" x14ac:dyDescent="0.2">
      <c r="A77" s="4"/>
      <c r="B77" s="128"/>
      <c r="C77" s="128"/>
      <c r="D77" s="128"/>
      <c r="E77" s="128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4"/>
      <c r="U77" s="4"/>
    </row>
    <row r="78" spans="1:21" x14ac:dyDescent="0.2">
      <c r="A78" s="4"/>
      <c r="B78" s="128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4"/>
      <c r="U78" s="4"/>
    </row>
    <row r="79" spans="1:21" x14ac:dyDescent="0.2">
      <c r="A79" s="4"/>
      <c r="B79" s="130" t="s">
        <v>149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4"/>
      <c r="U79" s="4"/>
    </row>
    <row r="80" spans="1:21" x14ac:dyDescent="0.2">
      <c r="A80" s="4"/>
      <c r="B80" s="127" t="s">
        <v>52</v>
      </c>
      <c r="C80" s="127" t="s">
        <v>0</v>
      </c>
      <c r="D80" s="127" t="s">
        <v>2</v>
      </c>
      <c r="E80" s="127" t="s">
        <v>3</v>
      </c>
      <c r="F80" s="127"/>
      <c r="G80" s="127"/>
      <c r="H80" s="127"/>
      <c r="I80" s="127" t="s">
        <v>52</v>
      </c>
      <c r="J80" s="127" t="s">
        <v>0</v>
      </c>
      <c r="K80" s="127" t="s">
        <v>2</v>
      </c>
      <c r="L80" s="127" t="s">
        <v>3</v>
      </c>
      <c r="M80" s="127"/>
      <c r="N80" s="127"/>
      <c r="O80" s="127"/>
      <c r="P80" s="127" t="s">
        <v>52</v>
      </c>
      <c r="Q80" s="127" t="s">
        <v>0</v>
      </c>
      <c r="R80" s="127" t="s">
        <v>2</v>
      </c>
      <c r="S80" s="127" t="s">
        <v>3</v>
      </c>
      <c r="T80" s="4"/>
      <c r="U80" s="4"/>
    </row>
    <row r="81" spans="1:21" x14ac:dyDescent="0.2">
      <c r="A81" s="4"/>
      <c r="B81" s="128">
        <f t="shared" ref="B81:E93" si="45">B10-B63</f>
        <v>126.16</v>
      </c>
      <c r="C81" s="128">
        <f t="shared" si="45"/>
        <v>200.03</v>
      </c>
      <c r="D81" s="128">
        <f t="shared" si="45"/>
        <v>13.28</v>
      </c>
      <c r="E81" s="128">
        <f t="shared" si="45"/>
        <v>1.66</v>
      </c>
      <c r="F81" s="127"/>
      <c r="G81" s="127"/>
      <c r="H81" s="127"/>
      <c r="I81" s="127">
        <f t="shared" ref="I81:L93" si="46">I10-I63</f>
        <v>29.88</v>
      </c>
      <c r="J81" s="127">
        <f t="shared" si="46"/>
        <v>126.16</v>
      </c>
      <c r="K81" s="127">
        <f t="shared" si="46"/>
        <v>8.3000000000000007</v>
      </c>
      <c r="L81" s="127">
        <f t="shared" si="46"/>
        <v>0.83</v>
      </c>
      <c r="M81" s="127"/>
      <c r="N81" s="127"/>
      <c r="O81" s="127"/>
      <c r="P81" s="127">
        <f t="shared" ref="P81:S92" si="47">P10-P63</f>
        <v>38.18</v>
      </c>
      <c r="Q81" s="127">
        <f t="shared" si="47"/>
        <v>142.76</v>
      </c>
      <c r="R81" s="127">
        <f t="shared" si="47"/>
        <v>6.64</v>
      </c>
      <c r="S81" s="127">
        <f t="shared" si="47"/>
        <v>1.66</v>
      </c>
      <c r="T81" s="4"/>
      <c r="U81" s="4"/>
    </row>
    <row r="82" spans="1:21" x14ac:dyDescent="0.2">
      <c r="A82" s="4"/>
      <c r="B82" s="128">
        <f t="shared" si="45"/>
        <v>121.18</v>
      </c>
      <c r="C82" s="128">
        <f t="shared" si="45"/>
        <v>186.75</v>
      </c>
      <c r="D82" s="128">
        <f t="shared" si="45"/>
        <v>10.79</v>
      </c>
      <c r="E82" s="128">
        <f t="shared" si="45"/>
        <v>2.4900000000000002</v>
      </c>
      <c r="F82" s="127"/>
      <c r="G82" s="127"/>
      <c r="H82" s="127"/>
      <c r="I82" s="127">
        <f t="shared" si="46"/>
        <v>34.03</v>
      </c>
      <c r="J82" s="127">
        <f t="shared" si="46"/>
        <v>140.27000000000001</v>
      </c>
      <c r="K82" s="127">
        <f t="shared" si="46"/>
        <v>10.79</v>
      </c>
      <c r="L82" s="127">
        <f t="shared" si="46"/>
        <v>1.66</v>
      </c>
      <c r="M82" s="127"/>
      <c r="N82" s="127"/>
      <c r="O82" s="127"/>
      <c r="P82" s="127">
        <f t="shared" si="47"/>
        <v>35.69</v>
      </c>
      <c r="Q82" s="127">
        <f t="shared" si="47"/>
        <v>136.94999999999999</v>
      </c>
      <c r="R82" s="127">
        <f t="shared" si="47"/>
        <v>7.47</v>
      </c>
      <c r="S82" s="127">
        <f t="shared" si="47"/>
        <v>0.83</v>
      </c>
      <c r="T82" s="4"/>
      <c r="U82" s="4"/>
    </row>
    <row r="83" spans="1:21" x14ac:dyDescent="0.2">
      <c r="B83" s="128">
        <f t="shared" si="45"/>
        <v>130.31</v>
      </c>
      <c r="C83" s="128">
        <f t="shared" si="45"/>
        <v>209.99</v>
      </c>
      <c r="D83" s="128">
        <f t="shared" si="45"/>
        <v>18.259999999999998</v>
      </c>
      <c r="E83" s="128">
        <f t="shared" si="45"/>
        <v>1.66</v>
      </c>
      <c r="F83" s="127"/>
      <c r="G83" s="129"/>
      <c r="H83" s="129"/>
      <c r="I83" s="127">
        <f t="shared" si="46"/>
        <v>32.369999999999997</v>
      </c>
      <c r="J83" s="127">
        <f t="shared" si="46"/>
        <v>132.80000000000001</v>
      </c>
      <c r="K83" s="127">
        <f t="shared" si="46"/>
        <v>11.62</v>
      </c>
      <c r="L83" s="127">
        <f t="shared" si="46"/>
        <v>1.66</v>
      </c>
      <c r="M83" s="129"/>
      <c r="N83" s="129"/>
      <c r="O83" s="129"/>
      <c r="P83" s="127">
        <f t="shared" si="47"/>
        <v>32.369999999999997</v>
      </c>
      <c r="Q83" s="127">
        <f t="shared" si="47"/>
        <v>128.65</v>
      </c>
      <c r="R83" s="127">
        <f t="shared" si="47"/>
        <v>7.47</v>
      </c>
      <c r="S83" s="127">
        <f t="shared" si="47"/>
        <v>2.4900000000000002</v>
      </c>
    </row>
    <row r="84" spans="1:21" x14ac:dyDescent="0.2">
      <c r="B84" s="128">
        <f t="shared" si="45"/>
        <v>75.53</v>
      </c>
      <c r="C84" s="128">
        <f t="shared" si="45"/>
        <v>174.3</v>
      </c>
      <c r="D84" s="128">
        <f t="shared" si="45"/>
        <v>20.75</v>
      </c>
      <c r="E84" s="128">
        <f t="shared" si="45"/>
        <v>1.66</v>
      </c>
      <c r="F84" s="127"/>
      <c r="G84" s="129"/>
      <c r="H84" s="129"/>
      <c r="I84" s="127">
        <f t="shared" si="46"/>
        <v>31.54</v>
      </c>
      <c r="J84" s="127">
        <f t="shared" si="46"/>
        <v>125.33</v>
      </c>
      <c r="K84" s="127">
        <f t="shared" si="46"/>
        <v>8.3000000000000007</v>
      </c>
      <c r="L84" s="127">
        <f t="shared" si="46"/>
        <v>0.83</v>
      </c>
      <c r="M84" s="129"/>
      <c r="N84" s="129"/>
      <c r="O84" s="129"/>
      <c r="P84" s="127">
        <f t="shared" si="47"/>
        <v>34.03</v>
      </c>
      <c r="Q84" s="127">
        <f t="shared" si="47"/>
        <v>134.46</v>
      </c>
      <c r="R84" s="127">
        <f t="shared" si="47"/>
        <v>8.3000000000000007</v>
      </c>
      <c r="S84" s="127">
        <f t="shared" si="47"/>
        <v>3.32</v>
      </c>
    </row>
    <row r="85" spans="1:21" x14ac:dyDescent="0.2">
      <c r="B85" s="128">
        <f t="shared" si="45"/>
        <v>63.91</v>
      </c>
      <c r="C85" s="128">
        <f t="shared" si="45"/>
        <v>196.70999999999998</v>
      </c>
      <c r="D85" s="128">
        <f t="shared" si="45"/>
        <v>17.43</v>
      </c>
      <c r="E85" s="128">
        <f t="shared" si="45"/>
        <v>0.83</v>
      </c>
      <c r="F85" s="127"/>
      <c r="G85" s="129"/>
      <c r="H85" s="129"/>
      <c r="I85" s="127">
        <f t="shared" si="46"/>
        <v>34.03</v>
      </c>
      <c r="J85" s="127">
        <f t="shared" si="46"/>
        <v>129.47999999999999</v>
      </c>
      <c r="K85" s="127">
        <f t="shared" si="46"/>
        <v>7.47</v>
      </c>
      <c r="L85" s="127">
        <f t="shared" si="46"/>
        <v>2.4900000000000002</v>
      </c>
      <c r="M85" s="129"/>
      <c r="N85" s="129"/>
      <c r="O85" s="129"/>
      <c r="P85" s="127">
        <f t="shared" si="47"/>
        <v>27.39</v>
      </c>
      <c r="Q85" s="127">
        <f t="shared" si="47"/>
        <v>131.13999999999999</v>
      </c>
      <c r="R85" s="127">
        <f t="shared" si="47"/>
        <v>9.129999999999999</v>
      </c>
      <c r="S85" s="127">
        <f t="shared" si="47"/>
        <v>1.66</v>
      </c>
    </row>
    <row r="86" spans="1:21" x14ac:dyDescent="0.2">
      <c r="B86" s="128">
        <f t="shared" si="45"/>
        <v>60.59</v>
      </c>
      <c r="C86" s="128">
        <f t="shared" si="45"/>
        <v>147.74</v>
      </c>
      <c r="D86" s="128">
        <f t="shared" si="45"/>
        <v>14.11</v>
      </c>
      <c r="E86" s="128">
        <f t="shared" si="45"/>
        <v>2.4900000000000002</v>
      </c>
      <c r="F86" s="127"/>
      <c r="G86" s="129"/>
      <c r="H86" s="129"/>
      <c r="I86" s="127">
        <f t="shared" si="46"/>
        <v>37.35</v>
      </c>
      <c r="J86" s="127">
        <f t="shared" si="46"/>
        <v>124.5</v>
      </c>
      <c r="K86" s="127">
        <f t="shared" si="46"/>
        <v>5.81</v>
      </c>
      <c r="L86" s="127">
        <f t="shared" si="46"/>
        <v>1.66</v>
      </c>
      <c r="M86" s="129"/>
      <c r="N86" s="129"/>
      <c r="O86" s="129"/>
      <c r="P86" s="127">
        <f t="shared" si="47"/>
        <v>37.35</v>
      </c>
      <c r="Q86" s="127">
        <f t="shared" si="47"/>
        <v>142.76</v>
      </c>
      <c r="R86" s="127">
        <f t="shared" si="47"/>
        <v>11.62</v>
      </c>
      <c r="S86" s="127">
        <f t="shared" si="47"/>
        <v>1.66</v>
      </c>
    </row>
    <row r="87" spans="1:21" x14ac:dyDescent="0.2">
      <c r="B87" s="128">
        <f t="shared" si="45"/>
        <v>45.65</v>
      </c>
      <c r="C87" s="128">
        <f t="shared" si="45"/>
        <v>136.94999999999999</v>
      </c>
      <c r="D87" s="128">
        <f t="shared" si="45"/>
        <v>14.11</v>
      </c>
      <c r="E87" s="128">
        <f t="shared" si="45"/>
        <v>4.1500000000000004</v>
      </c>
      <c r="F87" s="127"/>
      <c r="G87" s="129"/>
      <c r="H87" s="129"/>
      <c r="I87" s="127">
        <f t="shared" si="46"/>
        <v>35.69</v>
      </c>
      <c r="J87" s="127">
        <f t="shared" si="46"/>
        <v>130.31</v>
      </c>
      <c r="K87" s="127">
        <f t="shared" si="46"/>
        <v>7.47</v>
      </c>
      <c r="L87" s="127">
        <f t="shared" si="46"/>
        <v>3.32</v>
      </c>
      <c r="M87" s="129"/>
      <c r="N87" s="129"/>
      <c r="O87" s="129"/>
      <c r="P87" s="127">
        <f t="shared" si="47"/>
        <v>34.86</v>
      </c>
      <c r="Q87" s="127">
        <f t="shared" si="47"/>
        <v>139.44</v>
      </c>
      <c r="R87" s="127">
        <f t="shared" si="47"/>
        <v>8.3000000000000007</v>
      </c>
      <c r="S87" s="127">
        <f t="shared" si="47"/>
        <v>0.83</v>
      </c>
    </row>
    <row r="88" spans="1:21" x14ac:dyDescent="0.2">
      <c r="B88" s="128">
        <f t="shared" si="45"/>
        <v>34.03</v>
      </c>
      <c r="C88" s="128">
        <f t="shared" si="45"/>
        <v>157.69999999999999</v>
      </c>
      <c r="D88" s="128">
        <f t="shared" si="45"/>
        <v>14.11</v>
      </c>
      <c r="E88" s="128">
        <f t="shared" si="45"/>
        <v>2.4900000000000002</v>
      </c>
      <c r="F88" s="127"/>
      <c r="G88" s="129"/>
      <c r="H88" s="129"/>
      <c r="I88" s="127">
        <f t="shared" si="46"/>
        <v>39.840000000000003</v>
      </c>
      <c r="J88" s="127">
        <f t="shared" si="46"/>
        <v>131.97</v>
      </c>
      <c r="K88" s="127">
        <f t="shared" si="46"/>
        <v>8.3000000000000007</v>
      </c>
      <c r="L88" s="127">
        <f t="shared" si="46"/>
        <v>1.66</v>
      </c>
      <c r="M88" s="129"/>
      <c r="N88" s="129"/>
      <c r="O88" s="129"/>
      <c r="P88" s="127">
        <f t="shared" si="47"/>
        <v>33.200000000000003</v>
      </c>
      <c r="Q88" s="127">
        <f t="shared" si="47"/>
        <v>129.47999999999999</v>
      </c>
      <c r="R88" s="127">
        <f t="shared" si="47"/>
        <v>9.129999999999999</v>
      </c>
      <c r="S88" s="127">
        <f t="shared" si="47"/>
        <v>2.4900000000000002</v>
      </c>
    </row>
    <row r="89" spans="1:21" x14ac:dyDescent="0.2">
      <c r="B89" s="128">
        <f t="shared" si="45"/>
        <v>29.05</v>
      </c>
      <c r="C89" s="128">
        <f t="shared" si="45"/>
        <v>136.94999999999999</v>
      </c>
      <c r="D89" s="128">
        <f t="shared" si="45"/>
        <v>15.77</v>
      </c>
      <c r="E89" s="128">
        <f t="shared" si="45"/>
        <v>3.32</v>
      </c>
      <c r="F89" s="127"/>
      <c r="G89" s="129"/>
      <c r="H89" s="129"/>
      <c r="I89" s="127">
        <f t="shared" si="46"/>
        <v>48.97</v>
      </c>
      <c r="J89" s="127">
        <f t="shared" si="46"/>
        <v>140.27000000000001</v>
      </c>
      <c r="K89" s="127">
        <f t="shared" si="46"/>
        <v>9.9600000000000009</v>
      </c>
      <c r="L89" s="127">
        <f t="shared" si="46"/>
        <v>0.83</v>
      </c>
      <c r="M89" s="129"/>
      <c r="N89" s="129"/>
      <c r="O89" s="129"/>
      <c r="P89" s="127">
        <f t="shared" si="47"/>
        <v>48.97</v>
      </c>
      <c r="Q89" s="127">
        <f t="shared" si="47"/>
        <v>140.27000000000001</v>
      </c>
      <c r="R89" s="127">
        <f t="shared" si="47"/>
        <v>9.9600000000000009</v>
      </c>
      <c r="S89" s="127">
        <f t="shared" si="47"/>
        <v>0.83</v>
      </c>
    </row>
    <row r="90" spans="1:21" x14ac:dyDescent="0.2">
      <c r="B90" s="128">
        <f t="shared" si="45"/>
        <v>29.88</v>
      </c>
      <c r="C90" s="128">
        <f t="shared" si="45"/>
        <v>131.13999999999999</v>
      </c>
      <c r="D90" s="128">
        <f t="shared" si="45"/>
        <v>14.94</v>
      </c>
      <c r="E90" s="128">
        <f t="shared" si="45"/>
        <v>2.4900000000000002</v>
      </c>
      <c r="F90" s="127"/>
      <c r="G90" s="129"/>
      <c r="H90" s="129"/>
      <c r="I90" s="127">
        <f t="shared" si="46"/>
        <v>34.03</v>
      </c>
      <c r="J90" s="127">
        <f t="shared" si="46"/>
        <v>129.47999999999999</v>
      </c>
      <c r="K90" s="127">
        <f t="shared" si="46"/>
        <v>9.9600000000000009</v>
      </c>
      <c r="L90" s="127">
        <f t="shared" si="46"/>
        <v>0.83</v>
      </c>
      <c r="M90" s="129"/>
      <c r="N90" s="129"/>
      <c r="O90" s="129"/>
      <c r="P90" s="127">
        <f t="shared" si="47"/>
        <v>34.03</v>
      </c>
      <c r="Q90" s="127">
        <f t="shared" si="47"/>
        <v>125.33</v>
      </c>
      <c r="R90" s="127">
        <f t="shared" si="47"/>
        <v>8.3000000000000007</v>
      </c>
      <c r="S90" s="127">
        <f t="shared" si="47"/>
        <v>0.83</v>
      </c>
    </row>
    <row r="91" spans="1:21" x14ac:dyDescent="0.2">
      <c r="B91" s="128">
        <f t="shared" si="45"/>
        <v>40.67</v>
      </c>
      <c r="C91" s="128">
        <f t="shared" si="45"/>
        <v>161.01999999999998</v>
      </c>
      <c r="D91" s="128">
        <f t="shared" si="45"/>
        <v>9.9600000000000009</v>
      </c>
      <c r="E91" s="128">
        <f t="shared" si="45"/>
        <v>2.4900000000000002</v>
      </c>
      <c r="F91" s="127"/>
      <c r="G91" s="129"/>
      <c r="H91" s="129"/>
      <c r="I91" s="127">
        <f t="shared" si="46"/>
        <v>40.67</v>
      </c>
      <c r="J91" s="127">
        <f t="shared" si="46"/>
        <v>126.99</v>
      </c>
      <c r="K91" s="127">
        <f t="shared" si="46"/>
        <v>10.79</v>
      </c>
      <c r="L91" s="127">
        <f t="shared" si="46"/>
        <v>4.9800000000000004</v>
      </c>
      <c r="M91" s="129"/>
      <c r="N91" s="129"/>
      <c r="O91" s="129"/>
      <c r="P91" s="127">
        <f t="shared" si="47"/>
        <v>45.65</v>
      </c>
      <c r="Q91" s="127">
        <f t="shared" si="47"/>
        <v>136.94999999999999</v>
      </c>
      <c r="R91" s="127">
        <f t="shared" si="47"/>
        <v>11.62</v>
      </c>
      <c r="S91" s="127">
        <f t="shared" si="47"/>
        <v>1.66</v>
      </c>
    </row>
    <row r="92" spans="1:21" x14ac:dyDescent="0.2">
      <c r="B92" s="128">
        <f t="shared" si="45"/>
        <v>42.33</v>
      </c>
      <c r="C92" s="128">
        <f t="shared" si="45"/>
        <v>169.32</v>
      </c>
      <c r="D92" s="128">
        <f t="shared" si="45"/>
        <v>12.45</v>
      </c>
      <c r="E92" s="128">
        <f t="shared" si="45"/>
        <v>4.1500000000000004</v>
      </c>
      <c r="F92" s="127"/>
      <c r="G92" s="129"/>
      <c r="H92" s="129"/>
      <c r="I92" s="127">
        <f t="shared" si="46"/>
        <v>43.99</v>
      </c>
      <c r="J92" s="127">
        <f t="shared" si="46"/>
        <v>139.44</v>
      </c>
      <c r="K92" s="127">
        <f t="shared" si="46"/>
        <v>14.94</v>
      </c>
      <c r="L92" s="127">
        <f t="shared" si="46"/>
        <v>1.66</v>
      </c>
      <c r="M92" s="129"/>
      <c r="N92" s="129"/>
      <c r="O92" s="129"/>
      <c r="P92" s="127">
        <f t="shared" si="47"/>
        <v>48.97</v>
      </c>
      <c r="Q92" s="127">
        <f t="shared" si="47"/>
        <v>140.27000000000001</v>
      </c>
      <c r="R92" s="127">
        <f t="shared" si="47"/>
        <v>12.45</v>
      </c>
      <c r="S92" s="127">
        <f t="shared" si="47"/>
        <v>2.4900000000000002</v>
      </c>
    </row>
    <row r="93" spans="1:21" x14ac:dyDescent="0.2">
      <c r="B93" s="128">
        <f t="shared" si="45"/>
        <v>40.67</v>
      </c>
      <c r="C93" s="128">
        <f t="shared" si="45"/>
        <v>147.74</v>
      </c>
      <c r="D93" s="128">
        <f t="shared" si="45"/>
        <v>11.62</v>
      </c>
      <c r="E93" s="128">
        <f t="shared" si="45"/>
        <v>4.1500000000000004</v>
      </c>
      <c r="F93" s="129"/>
      <c r="G93" s="129"/>
      <c r="H93" s="129"/>
      <c r="I93" s="127">
        <f t="shared" si="46"/>
        <v>39.840000000000003</v>
      </c>
      <c r="J93" s="127">
        <f t="shared" si="46"/>
        <v>110.39</v>
      </c>
      <c r="K93" s="127">
        <f t="shared" si="46"/>
        <v>14.11</v>
      </c>
      <c r="L93" s="127">
        <f t="shared" si="46"/>
        <v>0.83</v>
      </c>
      <c r="M93" s="129"/>
      <c r="N93" s="129"/>
      <c r="O93" s="129"/>
      <c r="P93" s="127"/>
      <c r="Q93" s="127"/>
      <c r="R93" s="127"/>
      <c r="S93" s="127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2" zoomScaleNormal="100" workbookViewId="0">
      <selection activeCell="Y5" sqref="Y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7" t="s">
        <v>54</v>
      </c>
      <c r="B4" s="137"/>
      <c r="C4" s="137"/>
      <c r="D4" s="26"/>
      <c r="E4" s="141" t="str">
        <f>'G-2'!E4:H4</f>
        <v>DE OBRA</v>
      </c>
      <c r="F4" s="141"/>
      <c r="G4" s="141"/>
      <c r="H4" s="14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1" t="str">
        <f>'G-2'!D5:H5</f>
        <v>CALLE 74 X CARRERA 43</v>
      </c>
      <c r="E5" s="141"/>
      <c r="F5" s="141"/>
      <c r="G5" s="141"/>
      <c r="H5" s="141"/>
      <c r="I5" s="136" t="s">
        <v>53</v>
      </c>
      <c r="J5" s="136"/>
      <c r="K5" s="136"/>
      <c r="L5" s="142">
        <f>'G-2'!L5:N5</f>
        <v>1358</v>
      </c>
      <c r="M5" s="142"/>
      <c r="N5" s="142"/>
      <c r="O5" s="12"/>
      <c r="P5" s="136" t="s">
        <v>57</v>
      </c>
      <c r="Q5" s="136"/>
      <c r="R5" s="136"/>
      <c r="S5" s="140" t="s">
        <v>91</v>
      </c>
      <c r="T5" s="140"/>
      <c r="U5" s="140"/>
    </row>
    <row r="6" spans="1:28" ht="12.75" customHeight="1" x14ac:dyDescent="0.2">
      <c r="A6" s="136" t="s">
        <v>55</v>
      </c>
      <c r="B6" s="136"/>
      <c r="C6" s="136"/>
      <c r="D6" s="138" t="s">
        <v>155</v>
      </c>
      <c r="E6" s="138"/>
      <c r="F6" s="138"/>
      <c r="G6" s="138"/>
      <c r="H6" s="138"/>
      <c r="I6" s="136" t="s">
        <v>59</v>
      </c>
      <c r="J6" s="136"/>
      <c r="K6" s="136"/>
      <c r="L6" s="149">
        <v>3</v>
      </c>
      <c r="M6" s="149"/>
      <c r="N6" s="149"/>
      <c r="O6" s="42"/>
      <c r="P6" s="136" t="s">
        <v>58</v>
      </c>
      <c r="Q6" s="136"/>
      <c r="R6" s="136"/>
      <c r="S6" s="150">
        <f>'G-2'!S6:U6</f>
        <v>42391</v>
      </c>
      <c r="T6" s="150"/>
      <c r="U6" s="150"/>
    </row>
    <row r="7" spans="1:28" ht="7.5" customHeight="1" x14ac:dyDescent="0.2">
      <c r="A7" s="13"/>
      <c r="B7" s="11"/>
      <c r="C7" s="11"/>
      <c r="D7" s="11"/>
      <c r="E7" s="148"/>
      <c r="F7" s="148"/>
      <c r="G7" s="148"/>
      <c r="H7" s="148"/>
      <c r="I7" s="148"/>
      <c r="J7" s="148"/>
      <c r="K7" s="14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5" t="s">
        <v>34</v>
      </c>
      <c r="C8" s="146"/>
      <c r="D8" s="146"/>
      <c r="E8" s="147"/>
      <c r="F8" s="143" t="s">
        <v>35</v>
      </c>
      <c r="G8" s="143" t="s">
        <v>37</v>
      </c>
      <c r="H8" s="143" t="s">
        <v>36</v>
      </c>
      <c r="I8" s="145" t="s">
        <v>34</v>
      </c>
      <c r="J8" s="146"/>
      <c r="K8" s="146"/>
      <c r="L8" s="147"/>
      <c r="M8" s="143" t="s">
        <v>35</v>
      </c>
      <c r="N8" s="143" t="s">
        <v>37</v>
      </c>
      <c r="O8" s="143" t="s">
        <v>36</v>
      </c>
      <c r="P8" s="145" t="s">
        <v>34</v>
      </c>
      <c r="Q8" s="146"/>
      <c r="R8" s="146"/>
      <c r="S8" s="147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190</v>
      </c>
      <c r="C10" s="46">
        <v>288</v>
      </c>
      <c r="D10" s="46">
        <v>27</v>
      </c>
      <c r="E10" s="46">
        <v>8</v>
      </c>
      <c r="F10" s="48">
        <f>B10*0.5+C10*1+D10*2+E10*2.5</f>
        <v>457</v>
      </c>
      <c r="G10" s="2"/>
      <c r="H10" s="19" t="s">
        <v>4</v>
      </c>
      <c r="I10" s="46">
        <v>110</v>
      </c>
      <c r="J10" s="46">
        <v>350</v>
      </c>
      <c r="K10" s="46">
        <v>17</v>
      </c>
      <c r="L10" s="46">
        <v>9</v>
      </c>
      <c r="M10" s="6">
        <f>I10*0.5+J10*1+K10*2+L10*2.5</f>
        <v>461.5</v>
      </c>
      <c r="N10" s="9">
        <f>F20+F21+F22+M10</f>
        <v>1891</v>
      </c>
      <c r="O10" s="19" t="s">
        <v>43</v>
      </c>
      <c r="P10" s="46">
        <v>105</v>
      </c>
      <c r="Q10" s="46">
        <v>310</v>
      </c>
      <c r="R10" s="46">
        <v>18</v>
      </c>
      <c r="S10" s="46">
        <v>5</v>
      </c>
      <c r="T10" s="6">
        <f>P10*0.5+Q10*1+R10*2+S10*2.5</f>
        <v>411</v>
      </c>
      <c r="U10" s="10"/>
      <c r="W10" s="1"/>
      <c r="X10" s="1"/>
      <c r="Y10" s="1" t="s">
        <v>82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211</v>
      </c>
      <c r="C11" s="46">
        <v>317</v>
      </c>
      <c r="D11" s="46">
        <v>22</v>
      </c>
      <c r="E11" s="46">
        <v>5</v>
      </c>
      <c r="F11" s="6">
        <f t="shared" ref="F11:F22" si="0">B11*0.5+C11*1+D11*2+E11*2.5</f>
        <v>479</v>
      </c>
      <c r="G11" s="2"/>
      <c r="H11" s="19" t="s">
        <v>5</v>
      </c>
      <c r="I11" s="46">
        <v>109</v>
      </c>
      <c r="J11" s="46">
        <v>358</v>
      </c>
      <c r="K11" s="46">
        <v>17</v>
      </c>
      <c r="L11" s="46">
        <v>4</v>
      </c>
      <c r="M11" s="6">
        <f t="shared" ref="M11:M22" si="1">I11*0.5+J11*1+K11*2+L11*2.5</f>
        <v>456.5</v>
      </c>
      <c r="N11" s="9">
        <f>F21+F22+M10+M11</f>
        <v>1854</v>
      </c>
      <c r="O11" s="19" t="s">
        <v>44</v>
      </c>
      <c r="P11" s="46">
        <v>111</v>
      </c>
      <c r="Q11" s="46">
        <v>324</v>
      </c>
      <c r="R11" s="46">
        <v>19</v>
      </c>
      <c r="S11" s="46">
        <v>7</v>
      </c>
      <c r="T11" s="6">
        <f t="shared" ref="T11:T21" si="2">P11*0.5+Q11*1+R11*2+S11*2.5</f>
        <v>435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186</v>
      </c>
      <c r="C12" s="46">
        <v>344</v>
      </c>
      <c r="D12" s="46">
        <v>30</v>
      </c>
      <c r="E12" s="46">
        <v>8</v>
      </c>
      <c r="F12" s="6">
        <f t="shared" si="0"/>
        <v>517</v>
      </c>
      <c r="G12" s="2"/>
      <c r="H12" s="19" t="s">
        <v>6</v>
      </c>
      <c r="I12" s="46">
        <v>75</v>
      </c>
      <c r="J12" s="46">
        <v>311</v>
      </c>
      <c r="K12" s="46">
        <v>18</v>
      </c>
      <c r="L12" s="46">
        <v>9</v>
      </c>
      <c r="M12" s="6">
        <f t="shared" si="1"/>
        <v>407</v>
      </c>
      <c r="N12" s="2">
        <f>F22+M10+M11+M12</f>
        <v>1791</v>
      </c>
      <c r="O12" s="19" t="s">
        <v>32</v>
      </c>
      <c r="P12" s="46">
        <v>92</v>
      </c>
      <c r="Q12" s="46">
        <v>303</v>
      </c>
      <c r="R12" s="46">
        <v>16</v>
      </c>
      <c r="S12" s="46">
        <v>2</v>
      </c>
      <c r="T12" s="6">
        <f t="shared" si="2"/>
        <v>386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134</v>
      </c>
      <c r="C13" s="46">
        <v>336</v>
      </c>
      <c r="D13" s="46">
        <v>20</v>
      </c>
      <c r="E13" s="46">
        <v>11</v>
      </c>
      <c r="F13" s="6">
        <f t="shared" si="0"/>
        <v>470.5</v>
      </c>
      <c r="G13" s="2">
        <f>F10+F11+F12+F13</f>
        <v>1923.5</v>
      </c>
      <c r="H13" s="19" t="s">
        <v>7</v>
      </c>
      <c r="I13" s="46">
        <v>89</v>
      </c>
      <c r="J13" s="46">
        <v>403</v>
      </c>
      <c r="K13" s="46">
        <v>14</v>
      </c>
      <c r="L13" s="46">
        <v>4</v>
      </c>
      <c r="M13" s="6">
        <f t="shared" si="1"/>
        <v>485.5</v>
      </c>
      <c r="N13" s="2">
        <f t="shared" ref="N13:N18" si="3">M10+M11+M12+M13</f>
        <v>1810.5</v>
      </c>
      <c r="O13" s="19" t="s">
        <v>33</v>
      </c>
      <c r="P13" s="46">
        <v>123</v>
      </c>
      <c r="Q13" s="46">
        <v>320</v>
      </c>
      <c r="R13" s="46">
        <v>22</v>
      </c>
      <c r="S13" s="46">
        <v>5</v>
      </c>
      <c r="T13" s="6">
        <f t="shared" si="2"/>
        <v>438</v>
      </c>
      <c r="U13" s="2">
        <f t="shared" ref="U13:U21" si="4">T10+T11+T12+T13</f>
        <v>1670</v>
      </c>
      <c r="W13" s="1" t="s">
        <v>86</v>
      </c>
      <c r="X13" s="51">
        <v>1077.5</v>
      </c>
      <c r="Y13" s="1" t="s">
        <v>77</v>
      </c>
      <c r="Z13" s="51">
        <v>950</v>
      </c>
      <c r="AA13" s="1" t="s">
        <v>74</v>
      </c>
      <c r="AB13" s="51">
        <v>0</v>
      </c>
    </row>
    <row r="14" spans="1:28" ht="24" customHeight="1" x14ac:dyDescent="0.2">
      <c r="A14" s="18" t="s">
        <v>21</v>
      </c>
      <c r="B14" s="46">
        <v>131</v>
      </c>
      <c r="C14" s="46">
        <v>319</v>
      </c>
      <c r="D14" s="46">
        <v>24</v>
      </c>
      <c r="E14" s="46">
        <v>14</v>
      </c>
      <c r="F14" s="6">
        <f t="shared" si="0"/>
        <v>467.5</v>
      </c>
      <c r="G14" s="2">
        <f t="shared" ref="G14:G19" si="5">F11+F12+F13+F14</f>
        <v>1934</v>
      </c>
      <c r="H14" s="19" t="s">
        <v>9</v>
      </c>
      <c r="I14" s="46">
        <v>97</v>
      </c>
      <c r="J14" s="46">
        <v>381</v>
      </c>
      <c r="K14" s="46">
        <v>16</v>
      </c>
      <c r="L14" s="46">
        <v>6</v>
      </c>
      <c r="M14" s="6">
        <f t="shared" si="1"/>
        <v>476.5</v>
      </c>
      <c r="N14" s="2">
        <f t="shared" si="3"/>
        <v>1825.5</v>
      </c>
      <c r="O14" s="19" t="s">
        <v>29</v>
      </c>
      <c r="P14" s="45">
        <v>136</v>
      </c>
      <c r="Q14" s="45">
        <v>337</v>
      </c>
      <c r="R14" s="45">
        <v>17</v>
      </c>
      <c r="S14" s="45">
        <v>2</v>
      </c>
      <c r="T14" s="6">
        <f t="shared" si="2"/>
        <v>444</v>
      </c>
      <c r="U14" s="2">
        <f t="shared" si="4"/>
        <v>1703</v>
      </c>
      <c r="W14" s="1" t="s">
        <v>84</v>
      </c>
      <c r="X14" s="51">
        <v>1084</v>
      </c>
      <c r="Y14" s="1" t="s">
        <v>72</v>
      </c>
      <c r="Z14" s="51">
        <v>986</v>
      </c>
      <c r="AA14" s="1" t="s">
        <v>75</v>
      </c>
      <c r="AB14" s="51">
        <v>0</v>
      </c>
    </row>
    <row r="15" spans="1:28" ht="24" customHeight="1" x14ac:dyDescent="0.2">
      <c r="A15" s="18" t="s">
        <v>23</v>
      </c>
      <c r="B15" s="46">
        <v>119</v>
      </c>
      <c r="C15" s="46">
        <v>303</v>
      </c>
      <c r="D15" s="46">
        <v>30</v>
      </c>
      <c r="E15" s="46">
        <v>10</v>
      </c>
      <c r="F15" s="6">
        <f t="shared" si="0"/>
        <v>447.5</v>
      </c>
      <c r="G15" s="2">
        <f t="shared" si="5"/>
        <v>1902.5</v>
      </c>
      <c r="H15" s="19" t="s">
        <v>12</v>
      </c>
      <c r="I15" s="46">
        <v>89</v>
      </c>
      <c r="J15" s="46">
        <v>378</v>
      </c>
      <c r="K15" s="46">
        <v>14</v>
      </c>
      <c r="L15" s="46">
        <v>5</v>
      </c>
      <c r="M15" s="6">
        <f t="shared" si="1"/>
        <v>463</v>
      </c>
      <c r="N15" s="2">
        <f t="shared" si="3"/>
        <v>1832</v>
      </c>
      <c r="O15" s="18" t="s">
        <v>30</v>
      </c>
      <c r="P15" s="46">
        <v>111</v>
      </c>
      <c r="Q15" s="46">
        <v>330</v>
      </c>
      <c r="R15" s="46">
        <v>20</v>
      </c>
      <c r="S15" s="46">
        <v>5</v>
      </c>
      <c r="T15" s="6">
        <f t="shared" si="2"/>
        <v>438</v>
      </c>
      <c r="U15" s="2">
        <f t="shared" si="4"/>
        <v>1706</v>
      </c>
      <c r="W15" s="1" t="s">
        <v>81</v>
      </c>
      <c r="X15" s="51">
        <v>1088</v>
      </c>
      <c r="Y15" s="1" t="s">
        <v>62</v>
      </c>
      <c r="Z15" s="51">
        <v>1007</v>
      </c>
      <c r="AA15" s="1" t="s">
        <v>78</v>
      </c>
      <c r="AB15" s="51">
        <v>0</v>
      </c>
    </row>
    <row r="16" spans="1:28" ht="24" customHeight="1" x14ac:dyDescent="0.2">
      <c r="A16" s="18" t="s">
        <v>39</v>
      </c>
      <c r="B16" s="46">
        <v>137</v>
      </c>
      <c r="C16" s="46">
        <v>258</v>
      </c>
      <c r="D16" s="46">
        <v>25</v>
      </c>
      <c r="E16" s="46">
        <v>7</v>
      </c>
      <c r="F16" s="6">
        <f t="shared" si="0"/>
        <v>394</v>
      </c>
      <c r="G16" s="2">
        <f t="shared" si="5"/>
        <v>1779.5</v>
      </c>
      <c r="H16" s="19" t="s">
        <v>15</v>
      </c>
      <c r="I16" s="46">
        <v>90</v>
      </c>
      <c r="J16" s="46">
        <v>357</v>
      </c>
      <c r="K16" s="46">
        <v>18</v>
      </c>
      <c r="L16" s="46">
        <v>4</v>
      </c>
      <c r="M16" s="6">
        <f t="shared" si="1"/>
        <v>448</v>
      </c>
      <c r="N16" s="2">
        <f t="shared" si="3"/>
        <v>1873</v>
      </c>
      <c r="O16" s="19" t="s">
        <v>8</v>
      </c>
      <c r="P16" s="46">
        <v>102</v>
      </c>
      <c r="Q16" s="46">
        <v>355</v>
      </c>
      <c r="R16" s="46">
        <v>24</v>
      </c>
      <c r="S16" s="46">
        <v>2</v>
      </c>
      <c r="T16" s="6">
        <f t="shared" si="2"/>
        <v>459</v>
      </c>
      <c r="U16" s="2">
        <f t="shared" si="4"/>
        <v>1779</v>
      </c>
      <c r="W16" s="1" t="s">
        <v>79</v>
      </c>
      <c r="X16" s="51">
        <v>1121.5</v>
      </c>
      <c r="Y16" s="1" t="s">
        <v>73</v>
      </c>
      <c r="Z16" s="51">
        <v>1015.5</v>
      </c>
      <c r="AA16" s="1" t="s">
        <v>80</v>
      </c>
      <c r="AB16" s="51">
        <v>0</v>
      </c>
    </row>
    <row r="17" spans="1:28" ht="24" customHeight="1" x14ac:dyDescent="0.2">
      <c r="A17" s="18" t="s">
        <v>40</v>
      </c>
      <c r="B17" s="46">
        <v>119</v>
      </c>
      <c r="C17" s="46">
        <v>319</v>
      </c>
      <c r="D17" s="46">
        <v>18</v>
      </c>
      <c r="E17" s="46">
        <v>10</v>
      </c>
      <c r="F17" s="6">
        <f t="shared" si="0"/>
        <v>439.5</v>
      </c>
      <c r="G17" s="2">
        <f t="shared" si="5"/>
        <v>1748.5</v>
      </c>
      <c r="H17" s="19" t="s">
        <v>18</v>
      </c>
      <c r="I17" s="46">
        <v>109</v>
      </c>
      <c r="J17" s="46">
        <v>310</v>
      </c>
      <c r="K17" s="46">
        <v>18</v>
      </c>
      <c r="L17" s="46">
        <v>5</v>
      </c>
      <c r="M17" s="6">
        <f t="shared" si="1"/>
        <v>413</v>
      </c>
      <c r="N17" s="2">
        <f t="shared" si="3"/>
        <v>1800.5</v>
      </c>
      <c r="O17" s="19" t="s">
        <v>10</v>
      </c>
      <c r="P17" s="46">
        <v>121</v>
      </c>
      <c r="Q17" s="46">
        <v>357</v>
      </c>
      <c r="R17" s="46">
        <v>18</v>
      </c>
      <c r="S17" s="46">
        <v>3</v>
      </c>
      <c r="T17" s="6">
        <f t="shared" si="2"/>
        <v>461</v>
      </c>
      <c r="U17" s="2">
        <f t="shared" si="4"/>
        <v>1802</v>
      </c>
      <c r="W17" s="1" t="s">
        <v>76</v>
      </c>
      <c r="X17" s="51">
        <v>1162.5</v>
      </c>
      <c r="Y17" s="1" t="s">
        <v>71</v>
      </c>
      <c r="Z17" s="51">
        <v>1028.5</v>
      </c>
      <c r="AA17" s="1" t="s">
        <v>83</v>
      </c>
      <c r="AB17" s="51">
        <v>0</v>
      </c>
    </row>
    <row r="18" spans="1:28" ht="24" customHeight="1" x14ac:dyDescent="0.2">
      <c r="A18" s="18" t="s">
        <v>41</v>
      </c>
      <c r="B18" s="46">
        <v>143</v>
      </c>
      <c r="C18" s="46">
        <v>339</v>
      </c>
      <c r="D18" s="46">
        <v>17</v>
      </c>
      <c r="E18" s="46">
        <v>13</v>
      </c>
      <c r="F18" s="6">
        <f t="shared" si="0"/>
        <v>477</v>
      </c>
      <c r="G18" s="2">
        <f t="shared" si="5"/>
        <v>1758</v>
      </c>
      <c r="H18" s="19" t="s">
        <v>20</v>
      </c>
      <c r="I18" s="46">
        <v>121</v>
      </c>
      <c r="J18" s="46">
        <v>324</v>
      </c>
      <c r="K18" s="46">
        <v>17</v>
      </c>
      <c r="L18" s="46">
        <v>4</v>
      </c>
      <c r="M18" s="6">
        <f t="shared" si="1"/>
        <v>428.5</v>
      </c>
      <c r="N18" s="2">
        <f t="shared" si="3"/>
        <v>1752.5</v>
      </c>
      <c r="O18" s="19" t="s">
        <v>13</v>
      </c>
      <c r="P18" s="46">
        <v>112</v>
      </c>
      <c r="Q18" s="46">
        <v>321</v>
      </c>
      <c r="R18" s="46">
        <v>18</v>
      </c>
      <c r="S18" s="46">
        <v>0</v>
      </c>
      <c r="T18" s="6">
        <f t="shared" si="2"/>
        <v>413</v>
      </c>
      <c r="U18" s="2">
        <f t="shared" si="4"/>
        <v>1771</v>
      </c>
      <c r="W18" s="1" t="s">
        <v>64</v>
      </c>
      <c r="X18" s="51">
        <v>1171</v>
      </c>
      <c r="Y18" s="1" t="s">
        <v>85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131</v>
      </c>
      <c r="C19" s="47">
        <v>326</v>
      </c>
      <c r="D19" s="47">
        <v>18</v>
      </c>
      <c r="E19" s="47">
        <v>14</v>
      </c>
      <c r="F19" s="7">
        <f t="shared" si="0"/>
        <v>462.5</v>
      </c>
      <c r="G19" s="3">
        <f t="shared" si="5"/>
        <v>1773</v>
      </c>
      <c r="H19" s="20" t="s">
        <v>22</v>
      </c>
      <c r="I19" s="45">
        <v>107</v>
      </c>
      <c r="J19" s="45">
        <v>315</v>
      </c>
      <c r="K19" s="45">
        <v>17</v>
      </c>
      <c r="L19" s="45">
        <v>4</v>
      </c>
      <c r="M19" s="6">
        <f t="shared" si="1"/>
        <v>412.5</v>
      </c>
      <c r="N19" s="2">
        <f>M16+M17+M18+M19</f>
        <v>1702</v>
      </c>
      <c r="O19" s="19" t="s">
        <v>16</v>
      </c>
      <c r="P19" s="46">
        <v>70</v>
      </c>
      <c r="Q19" s="46">
        <v>331</v>
      </c>
      <c r="R19" s="46">
        <v>18</v>
      </c>
      <c r="S19" s="46">
        <v>1</v>
      </c>
      <c r="T19" s="6">
        <f t="shared" si="2"/>
        <v>404.5</v>
      </c>
      <c r="U19" s="2">
        <f t="shared" si="4"/>
        <v>1737.5</v>
      </c>
      <c r="W19" s="1" t="s">
        <v>63</v>
      </c>
      <c r="X19" s="51">
        <v>1205.5</v>
      </c>
      <c r="Y19" s="1" t="s">
        <v>87</v>
      </c>
      <c r="Z19" s="51">
        <v>1036.5</v>
      </c>
      <c r="AA19" s="1" t="s">
        <v>88</v>
      </c>
      <c r="AB19" s="51">
        <v>0</v>
      </c>
    </row>
    <row r="20" spans="1:28" ht="24" customHeight="1" x14ac:dyDescent="0.2">
      <c r="A20" s="19" t="s">
        <v>27</v>
      </c>
      <c r="B20" s="45">
        <v>121</v>
      </c>
      <c r="C20" s="45">
        <v>355</v>
      </c>
      <c r="D20" s="45">
        <v>24</v>
      </c>
      <c r="E20" s="45">
        <v>12</v>
      </c>
      <c r="F20" s="8">
        <f t="shared" si="0"/>
        <v>493.5</v>
      </c>
      <c r="G20" s="35"/>
      <c r="H20" s="19" t="s">
        <v>24</v>
      </c>
      <c r="I20" s="46">
        <v>109</v>
      </c>
      <c r="J20" s="46">
        <v>345</v>
      </c>
      <c r="K20" s="46">
        <v>13</v>
      </c>
      <c r="L20" s="46">
        <v>7</v>
      </c>
      <c r="M20" s="8">
        <f t="shared" si="1"/>
        <v>443</v>
      </c>
      <c r="N20" s="2">
        <f>M17+M18+M19+M20</f>
        <v>1697</v>
      </c>
      <c r="O20" s="19" t="s">
        <v>45</v>
      </c>
      <c r="P20" s="45">
        <v>88</v>
      </c>
      <c r="Q20" s="45">
        <v>316</v>
      </c>
      <c r="R20" s="45">
        <v>16</v>
      </c>
      <c r="S20" s="45">
        <v>2</v>
      </c>
      <c r="T20" s="8">
        <f t="shared" si="2"/>
        <v>397</v>
      </c>
      <c r="U20" s="2">
        <f t="shared" si="4"/>
        <v>1675.5</v>
      </c>
      <c r="W20" s="1"/>
      <c r="X20" s="1"/>
      <c r="Y20" s="1" t="s">
        <v>89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114</v>
      </c>
      <c r="C21" s="46">
        <v>346</v>
      </c>
      <c r="D21" s="46">
        <v>21</v>
      </c>
      <c r="E21" s="46">
        <v>10</v>
      </c>
      <c r="F21" s="6">
        <f t="shared" si="0"/>
        <v>470</v>
      </c>
      <c r="G21" s="36"/>
      <c r="H21" s="20" t="s">
        <v>25</v>
      </c>
      <c r="I21" s="46">
        <v>136</v>
      </c>
      <c r="J21" s="46">
        <v>368</v>
      </c>
      <c r="K21" s="46">
        <v>19</v>
      </c>
      <c r="L21" s="46">
        <v>5</v>
      </c>
      <c r="M21" s="6">
        <f t="shared" si="1"/>
        <v>486.5</v>
      </c>
      <c r="N21" s="2">
        <f>M18+M19+M20+M21</f>
        <v>1770.5</v>
      </c>
      <c r="O21" s="21" t="s">
        <v>46</v>
      </c>
      <c r="P21" s="47">
        <v>91</v>
      </c>
      <c r="Q21" s="47">
        <v>335</v>
      </c>
      <c r="R21" s="47">
        <v>18</v>
      </c>
      <c r="S21" s="47">
        <v>2</v>
      </c>
      <c r="T21" s="7">
        <f t="shared" si="2"/>
        <v>421.5</v>
      </c>
      <c r="U21" s="3">
        <f t="shared" si="4"/>
        <v>1636</v>
      </c>
      <c r="V21">
        <f>I21+I20+I19+I18</f>
        <v>473</v>
      </c>
      <c r="W21">
        <f t="shared" ref="W21:Y21" si="6">J21+J20+J19+J18</f>
        <v>1352</v>
      </c>
      <c r="X21">
        <f t="shared" si="6"/>
        <v>66</v>
      </c>
      <c r="Y21">
        <f t="shared" si="6"/>
        <v>20</v>
      </c>
      <c r="Z21" s="51">
        <v>1091.5</v>
      </c>
      <c r="AA21" s="1" t="s">
        <v>69</v>
      </c>
      <c r="AB21" s="51">
        <v>0</v>
      </c>
    </row>
    <row r="22" spans="1:28" ht="24" customHeight="1" thickBot="1" x14ac:dyDescent="0.25">
      <c r="A22" s="19" t="s">
        <v>1</v>
      </c>
      <c r="B22" s="46">
        <v>110</v>
      </c>
      <c r="C22" s="46">
        <v>361</v>
      </c>
      <c r="D22" s="46">
        <v>15</v>
      </c>
      <c r="E22" s="46">
        <v>8</v>
      </c>
      <c r="F22" s="6">
        <f t="shared" si="0"/>
        <v>466</v>
      </c>
      <c r="G22" s="2"/>
      <c r="H22" s="21" t="s">
        <v>26</v>
      </c>
      <c r="I22" s="47">
        <v>134</v>
      </c>
      <c r="J22" s="47">
        <v>361</v>
      </c>
      <c r="K22" s="47">
        <v>28</v>
      </c>
      <c r="L22" s="47">
        <v>10</v>
      </c>
      <c r="M22" s="6">
        <f t="shared" si="1"/>
        <v>509</v>
      </c>
      <c r="N22" s="3">
        <f>M19+M20+M21+M22</f>
        <v>1851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90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5" t="s">
        <v>50</v>
      </c>
      <c r="D23" s="156"/>
      <c r="E23" s="156"/>
      <c r="F23" s="157"/>
      <c r="G23" s="53">
        <f>MAX(G13:G19)</f>
        <v>1934</v>
      </c>
      <c r="H23" s="159" t="s">
        <v>48</v>
      </c>
      <c r="I23" s="160"/>
      <c r="J23" s="161" t="s">
        <v>50</v>
      </c>
      <c r="K23" s="162"/>
      <c r="L23" s="162"/>
      <c r="M23" s="163"/>
      <c r="N23" s="54">
        <f>MAX(N10:N22)</f>
        <v>1891</v>
      </c>
      <c r="O23" s="151" t="s">
        <v>49</v>
      </c>
      <c r="P23" s="152"/>
      <c r="Q23" s="155" t="s">
        <v>50</v>
      </c>
      <c r="R23" s="156"/>
      <c r="S23" s="156"/>
      <c r="T23" s="157"/>
      <c r="U23" s="53">
        <f>MAX(U13:U21)</f>
        <v>1802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70</v>
      </c>
      <c r="D24" s="55"/>
      <c r="E24" s="55"/>
      <c r="F24" s="56" t="s">
        <v>64</v>
      </c>
      <c r="G24" s="57"/>
      <c r="H24" s="153"/>
      <c r="I24" s="154"/>
      <c r="J24" s="52" t="s">
        <v>70</v>
      </c>
      <c r="K24" s="55"/>
      <c r="L24" s="55"/>
      <c r="M24" s="56" t="s">
        <v>71</v>
      </c>
      <c r="N24" s="57"/>
      <c r="O24" s="153"/>
      <c r="P24" s="154"/>
      <c r="Q24" s="52" t="s">
        <v>70</v>
      </c>
      <c r="R24" s="55"/>
      <c r="S24" s="55"/>
      <c r="T24" s="56" t="s">
        <v>83</v>
      </c>
      <c r="U24" s="57"/>
      <c r="W24" s="1"/>
      <c r="X24" s="1"/>
      <c r="Y24" s="58" t="s">
        <v>70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151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27" t="s">
        <v>52</v>
      </c>
      <c r="C62" s="127" t="s">
        <v>0</v>
      </c>
      <c r="D62" s="127" t="s">
        <v>2</v>
      </c>
      <c r="E62" s="127" t="s">
        <v>3</v>
      </c>
      <c r="F62" s="127"/>
      <c r="G62" s="127"/>
      <c r="H62" s="127"/>
      <c r="I62" s="127" t="s">
        <v>52</v>
      </c>
      <c r="J62" s="127" t="s">
        <v>0</v>
      </c>
      <c r="K62" s="127" t="s">
        <v>2</v>
      </c>
      <c r="L62" s="127" t="s">
        <v>3</v>
      </c>
      <c r="M62" s="127"/>
      <c r="N62" s="127"/>
      <c r="O62" s="127"/>
      <c r="P62" s="127" t="s">
        <v>52</v>
      </c>
      <c r="Q62" s="127" t="s">
        <v>0</v>
      </c>
      <c r="R62" s="127" t="s">
        <v>2</v>
      </c>
      <c r="S62" s="127" t="s">
        <v>3</v>
      </c>
      <c r="T62" s="4"/>
      <c r="U62" s="4"/>
    </row>
    <row r="63" spans="1:23" x14ac:dyDescent="0.2">
      <c r="A63" s="4"/>
      <c r="B63" s="128">
        <f>B10*0.22</f>
        <v>41.8</v>
      </c>
      <c r="C63" s="128">
        <f t="shared" ref="C63:E63" si="7">C10*0.22</f>
        <v>63.36</v>
      </c>
      <c r="D63" s="128">
        <f t="shared" si="7"/>
        <v>5.94</v>
      </c>
      <c r="E63" s="128">
        <f t="shared" si="7"/>
        <v>1.76</v>
      </c>
      <c r="F63" s="127"/>
      <c r="G63" s="127"/>
      <c r="H63" s="127"/>
      <c r="I63" s="127">
        <f>I10*0.22</f>
        <v>24.2</v>
      </c>
      <c r="J63" s="127">
        <f t="shared" ref="J63:L63" si="8">J10*0.22</f>
        <v>77</v>
      </c>
      <c r="K63" s="127">
        <f t="shared" si="8"/>
        <v>3.74</v>
      </c>
      <c r="L63" s="127">
        <f t="shared" si="8"/>
        <v>1.98</v>
      </c>
      <c r="M63" s="127"/>
      <c r="N63" s="127"/>
      <c r="O63" s="127"/>
      <c r="P63" s="127">
        <f>P10*0.22</f>
        <v>23.1</v>
      </c>
      <c r="Q63" s="127">
        <f t="shared" ref="Q63:S63" si="9">Q10*0.22</f>
        <v>68.2</v>
      </c>
      <c r="R63" s="127">
        <f t="shared" si="9"/>
        <v>3.96</v>
      </c>
      <c r="S63" s="127">
        <f t="shared" si="9"/>
        <v>1.1000000000000001</v>
      </c>
      <c r="T63" s="4"/>
      <c r="U63" s="4"/>
    </row>
    <row r="64" spans="1:23" x14ac:dyDescent="0.2">
      <c r="A64" s="4"/>
      <c r="B64" s="128">
        <f t="shared" ref="B64:E64" si="10">B11*0.22</f>
        <v>46.42</v>
      </c>
      <c r="C64" s="128">
        <f t="shared" si="10"/>
        <v>69.739999999999995</v>
      </c>
      <c r="D64" s="128">
        <f t="shared" si="10"/>
        <v>4.84</v>
      </c>
      <c r="E64" s="128">
        <f t="shared" si="10"/>
        <v>1.1000000000000001</v>
      </c>
      <c r="F64" s="127"/>
      <c r="G64" s="127"/>
      <c r="H64" s="127"/>
      <c r="I64" s="127">
        <f t="shared" ref="I64:L64" si="11">I11*0.22</f>
        <v>23.98</v>
      </c>
      <c r="J64" s="127">
        <f t="shared" si="11"/>
        <v>78.760000000000005</v>
      </c>
      <c r="K64" s="127">
        <f t="shared" si="11"/>
        <v>3.74</v>
      </c>
      <c r="L64" s="127">
        <f t="shared" si="11"/>
        <v>0.88</v>
      </c>
      <c r="M64" s="127"/>
      <c r="N64" s="127"/>
      <c r="O64" s="127"/>
      <c r="P64" s="127">
        <f t="shared" ref="P64:S64" si="12">P11*0.22</f>
        <v>24.42</v>
      </c>
      <c r="Q64" s="127">
        <f t="shared" si="12"/>
        <v>71.28</v>
      </c>
      <c r="R64" s="127">
        <f t="shared" si="12"/>
        <v>4.18</v>
      </c>
      <c r="S64" s="127">
        <f t="shared" si="12"/>
        <v>1.54</v>
      </c>
      <c r="T64" s="4"/>
      <c r="U64" s="4"/>
    </row>
    <row r="65" spans="1:21" x14ac:dyDescent="0.2">
      <c r="A65" s="4"/>
      <c r="B65" s="128">
        <f t="shared" ref="B65:E65" si="13">B12*0.22</f>
        <v>40.92</v>
      </c>
      <c r="C65" s="128">
        <f t="shared" si="13"/>
        <v>75.680000000000007</v>
      </c>
      <c r="D65" s="128">
        <f t="shared" si="13"/>
        <v>6.6</v>
      </c>
      <c r="E65" s="128">
        <f t="shared" si="13"/>
        <v>1.76</v>
      </c>
      <c r="F65" s="127"/>
      <c r="G65" s="127"/>
      <c r="H65" s="127"/>
      <c r="I65" s="127">
        <f t="shared" ref="I65:L65" si="14">I12*0.22</f>
        <v>16.5</v>
      </c>
      <c r="J65" s="127">
        <f t="shared" si="14"/>
        <v>68.42</v>
      </c>
      <c r="K65" s="127">
        <f t="shared" si="14"/>
        <v>3.96</v>
      </c>
      <c r="L65" s="127">
        <f t="shared" si="14"/>
        <v>1.98</v>
      </c>
      <c r="M65" s="127"/>
      <c r="N65" s="127"/>
      <c r="O65" s="127"/>
      <c r="P65" s="127">
        <f t="shared" ref="P65:S65" si="15">P12*0.22</f>
        <v>20.239999999999998</v>
      </c>
      <c r="Q65" s="127">
        <f t="shared" si="15"/>
        <v>66.66</v>
      </c>
      <c r="R65" s="127">
        <f t="shared" si="15"/>
        <v>3.52</v>
      </c>
      <c r="S65" s="127">
        <f t="shared" si="15"/>
        <v>0.44</v>
      </c>
      <c r="T65" s="4"/>
      <c r="U65" s="4"/>
    </row>
    <row r="66" spans="1:21" x14ac:dyDescent="0.2">
      <c r="A66" s="4"/>
      <c r="B66" s="128">
        <f t="shared" ref="B66:E66" si="16">B13*0.22</f>
        <v>29.48</v>
      </c>
      <c r="C66" s="128">
        <f t="shared" si="16"/>
        <v>73.92</v>
      </c>
      <c r="D66" s="128">
        <f t="shared" si="16"/>
        <v>4.4000000000000004</v>
      </c>
      <c r="E66" s="128">
        <f t="shared" si="16"/>
        <v>2.42</v>
      </c>
      <c r="F66" s="127"/>
      <c r="G66" s="127"/>
      <c r="H66" s="127"/>
      <c r="I66" s="127">
        <f t="shared" ref="I66:L66" si="17">I13*0.22</f>
        <v>19.580000000000002</v>
      </c>
      <c r="J66" s="127">
        <f t="shared" si="17"/>
        <v>88.66</v>
      </c>
      <c r="K66" s="127">
        <f t="shared" si="17"/>
        <v>3.08</v>
      </c>
      <c r="L66" s="127">
        <f t="shared" si="17"/>
        <v>0.88</v>
      </c>
      <c r="M66" s="127"/>
      <c r="N66" s="127"/>
      <c r="O66" s="127"/>
      <c r="P66" s="127">
        <f t="shared" ref="P66:S66" si="18">P13*0.22</f>
        <v>27.06</v>
      </c>
      <c r="Q66" s="127">
        <f t="shared" si="18"/>
        <v>70.400000000000006</v>
      </c>
      <c r="R66" s="127">
        <f t="shared" si="18"/>
        <v>4.84</v>
      </c>
      <c r="S66" s="127">
        <f t="shared" si="18"/>
        <v>1.1000000000000001</v>
      </c>
      <c r="T66" s="4"/>
      <c r="U66" s="4"/>
    </row>
    <row r="67" spans="1:21" x14ac:dyDescent="0.2">
      <c r="A67" s="4"/>
      <c r="B67" s="128">
        <f t="shared" ref="B67:E67" si="19">B14*0.22</f>
        <v>28.82</v>
      </c>
      <c r="C67" s="128">
        <f t="shared" si="19"/>
        <v>70.180000000000007</v>
      </c>
      <c r="D67" s="128">
        <f t="shared" si="19"/>
        <v>5.28</v>
      </c>
      <c r="E67" s="128">
        <f t="shared" si="19"/>
        <v>3.08</v>
      </c>
      <c r="F67" s="127"/>
      <c r="G67" s="127"/>
      <c r="H67" s="127"/>
      <c r="I67" s="127">
        <f t="shared" ref="I67:L67" si="20">I14*0.22</f>
        <v>21.34</v>
      </c>
      <c r="J67" s="127">
        <f t="shared" si="20"/>
        <v>83.820000000000007</v>
      </c>
      <c r="K67" s="127">
        <f t="shared" si="20"/>
        <v>3.52</v>
      </c>
      <c r="L67" s="127">
        <f t="shared" si="20"/>
        <v>1.32</v>
      </c>
      <c r="M67" s="127"/>
      <c r="N67" s="127"/>
      <c r="O67" s="127"/>
      <c r="P67" s="127">
        <f t="shared" ref="P67:S67" si="21">P14*0.22</f>
        <v>29.92</v>
      </c>
      <c r="Q67" s="127">
        <f t="shared" si="21"/>
        <v>74.14</v>
      </c>
      <c r="R67" s="127">
        <f t="shared" si="21"/>
        <v>3.74</v>
      </c>
      <c r="S67" s="127">
        <f t="shared" si="21"/>
        <v>0.44</v>
      </c>
      <c r="T67" s="4"/>
      <c r="U67" s="4"/>
    </row>
    <row r="68" spans="1:21" x14ac:dyDescent="0.2">
      <c r="A68" s="4"/>
      <c r="B68" s="128">
        <f t="shared" ref="B68:E68" si="22">B15*0.22</f>
        <v>26.18</v>
      </c>
      <c r="C68" s="128">
        <f t="shared" si="22"/>
        <v>66.66</v>
      </c>
      <c r="D68" s="128">
        <f t="shared" si="22"/>
        <v>6.6</v>
      </c>
      <c r="E68" s="128">
        <f t="shared" si="22"/>
        <v>2.2000000000000002</v>
      </c>
      <c r="F68" s="127"/>
      <c r="G68" s="127"/>
      <c r="H68" s="127"/>
      <c r="I68" s="127">
        <f t="shared" ref="I68:L68" si="23">I15*0.22</f>
        <v>19.580000000000002</v>
      </c>
      <c r="J68" s="127">
        <f t="shared" si="23"/>
        <v>83.16</v>
      </c>
      <c r="K68" s="127">
        <f t="shared" si="23"/>
        <v>3.08</v>
      </c>
      <c r="L68" s="127">
        <f t="shared" si="23"/>
        <v>1.1000000000000001</v>
      </c>
      <c r="M68" s="127"/>
      <c r="N68" s="127"/>
      <c r="O68" s="127"/>
      <c r="P68" s="127">
        <f t="shared" ref="P68:S68" si="24">P15*0.22</f>
        <v>24.42</v>
      </c>
      <c r="Q68" s="127">
        <f t="shared" si="24"/>
        <v>72.599999999999994</v>
      </c>
      <c r="R68" s="127">
        <f t="shared" si="24"/>
        <v>4.4000000000000004</v>
      </c>
      <c r="S68" s="127">
        <f t="shared" si="24"/>
        <v>1.1000000000000001</v>
      </c>
      <c r="T68" s="4"/>
      <c r="U68" s="4"/>
    </row>
    <row r="69" spans="1:21" x14ac:dyDescent="0.2">
      <c r="A69" s="4"/>
      <c r="B69" s="128">
        <f t="shared" ref="B69:E69" si="25">B16*0.22</f>
        <v>30.14</v>
      </c>
      <c r="C69" s="128">
        <f t="shared" si="25"/>
        <v>56.76</v>
      </c>
      <c r="D69" s="128">
        <f t="shared" si="25"/>
        <v>5.5</v>
      </c>
      <c r="E69" s="128">
        <f t="shared" si="25"/>
        <v>1.54</v>
      </c>
      <c r="F69" s="127"/>
      <c r="G69" s="127"/>
      <c r="H69" s="127"/>
      <c r="I69" s="127">
        <f t="shared" ref="I69:L69" si="26">I16*0.22</f>
        <v>19.8</v>
      </c>
      <c r="J69" s="127">
        <f t="shared" si="26"/>
        <v>78.540000000000006</v>
      </c>
      <c r="K69" s="127">
        <f t="shared" si="26"/>
        <v>3.96</v>
      </c>
      <c r="L69" s="127">
        <f t="shared" si="26"/>
        <v>0.88</v>
      </c>
      <c r="M69" s="127"/>
      <c r="N69" s="127"/>
      <c r="O69" s="127"/>
      <c r="P69" s="127">
        <f t="shared" ref="P69:S69" si="27">P16*0.22</f>
        <v>22.44</v>
      </c>
      <c r="Q69" s="127">
        <f t="shared" si="27"/>
        <v>78.099999999999994</v>
      </c>
      <c r="R69" s="127">
        <f t="shared" si="27"/>
        <v>5.28</v>
      </c>
      <c r="S69" s="127">
        <f t="shared" si="27"/>
        <v>0.44</v>
      </c>
      <c r="T69" s="4"/>
      <c r="U69" s="4"/>
    </row>
    <row r="70" spans="1:21" x14ac:dyDescent="0.2">
      <c r="A70" s="4"/>
      <c r="B70" s="128">
        <f t="shared" ref="B70:E70" si="28">B17*0.22</f>
        <v>26.18</v>
      </c>
      <c r="C70" s="128">
        <f t="shared" si="28"/>
        <v>70.180000000000007</v>
      </c>
      <c r="D70" s="128">
        <f t="shared" si="28"/>
        <v>3.96</v>
      </c>
      <c r="E70" s="128">
        <f t="shared" si="28"/>
        <v>2.2000000000000002</v>
      </c>
      <c r="F70" s="127"/>
      <c r="G70" s="127"/>
      <c r="H70" s="127"/>
      <c r="I70" s="127">
        <f t="shared" ref="I70:L70" si="29">I17*0.22</f>
        <v>23.98</v>
      </c>
      <c r="J70" s="127">
        <f t="shared" si="29"/>
        <v>68.2</v>
      </c>
      <c r="K70" s="127">
        <f t="shared" si="29"/>
        <v>3.96</v>
      </c>
      <c r="L70" s="127">
        <f t="shared" si="29"/>
        <v>1.1000000000000001</v>
      </c>
      <c r="M70" s="127"/>
      <c r="N70" s="127"/>
      <c r="O70" s="127"/>
      <c r="P70" s="127">
        <f t="shared" ref="P70:S70" si="30">P17*0.22</f>
        <v>26.62</v>
      </c>
      <c r="Q70" s="127">
        <f t="shared" si="30"/>
        <v>78.540000000000006</v>
      </c>
      <c r="R70" s="127">
        <f t="shared" si="30"/>
        <v>3.96</v>
      </c>
      <c r="S70" s="127">
        <f t="shared" si="30"/>
        <v>0.66</v>
      </c>
      <c r="T70" s="4"/>
      <c r="U70" s="4"/>
    </row>
    <row r="71" spans="1:21" x14ac:dyDescent="0.2">
      <c r="A71" s="4"/>
      <c r="B71" s="128">
        <f t="shared" ref="B71:E71" si="31">B18*0.22</f>
        <v>31.46</v>
      </c>
      <c r="C71" s="128">
        <f t="shared" si="31"/>
        <v>74.58</v>
      </c>
      <c r="D71" s="128">
        <f t="shared" si="31"/>
        <v>3.74</v>
      </c>
      <c r="E71" s="128">
        <f t="shared" si="31"/>
        <v>2.86</v>
      </c>
      <c r="F71" s="127"/>
      <c r="G71" s="127"/>
      <c r="H71" s="127"/>
      <c r="I71" s="127">
        <f t="shared" ref="I71:L71" si="32">I18*0.22</f>
        <v>26.62</v>
      </c>
      <c r="J71" s="127">
        <f t="shared" si="32"/>
        <v>71.28</v>
      </c>
      <c r="K71" s="127">
        <f t="shared" si="32"/>
        <v>3.74</v>
      </c>
      <c r="L71" s="127">
        <f t="shared" si="32"/>
        <v>0.88</v>
      </c>
      <c r="M71" s="127"/>
      <c r="N71" s="127"/>
      <c r="O71" s="127"/>
      <c r="P71" s="127">
        <f t="shared" ref="P71:S71" si="33">P18*0.22</f>
        <v>24.64</v>
      </c>
      <c r="Q71" s="127">
        <f t="shared" si="33"/>
        <v>70.62</v>
      </c>
      <c r="R71" s="127">
        <f t="shared" si="33"/>
        <v>3.96</v>
      </c>
      <c r="S71" s="127">
        <f t="shared" si="33"/>
        <v>0</v>
      </c>
      <c r="T71" s="4"/>
      <c r="U71" s="4"/>
    </row>
    <row r="72" spans="1:21" x14ac:dyDescent="0.2">
      <c r="A72" s="4"/>
      <c r="B72" s="128">
        <f t="shared" ref="B72:E72" si="34">B19*0.22</f>
        <v>28.82</v>
      </c>
      <c r="C72" s="128">
        <f t="shared" si="34"/>
        <v>71.72</v>
      </c>
      <c r="D72" s="128">
        <f t="shared" si="34"/>
        <v>3.96</v>
      </c>
      <c r="E72" s="128">
        <f t="shared" si="34"/>
        <v>3.08</v>
      </c>
      <c r="F72" s="127"/>
      <c r="G72" s="127"/>
      <c r="H72" s="127"/>
      <c r="I72" s="127">
        <f t="shared" ref="I72:L72" si="35">I19*0.22</f>
        <v>23.54</v>
      </c>
      <c r="J72" s="127">
        <f t="shared" si="35"/>
        <v>69.3</v>
      </c>
      <c r="K72" s="127">
        <f t="shared" si="35"/>
        <v>3.74</v>
      </c>
      <c r="L72" s="127">
        <f t="shared" si="35"/>
        <v>0.88</v>
      </c>
      <c r="M72" s="127"/>
      <c r="N72" s="127"/>
      <c r="O72" s="127"/>
      <c r="P72" s="127">
        <f t="shared" ref="P72:S72" si="36">P19*0.22</f>
        <v>15.4</v>
      </c>
      <c r="Q72" s="127">
        <f t="shared" si="36"/>
        <v>72.820000000000007</v>
      </c>
      <c r="R72" s="127">
        <f t="shared" si="36"/>
        <v>3.96</v>
      </c>
      <c r="S72" s="127">
        <f t="shared" si="36"/>
        <v>0.22</v>
      </c>
      <c r="T72" s="4"/>
      <c r="U72" s="4"/>
    </row>
    <row r="73" spans="1:21" x14ac:dyDescent="0.2">
      <c r="A73" s="4"/>
      <c r="B73" s="128">
        <f t="shared" ref="B73:E73" si="37">B20*0.22</f>
        <v>26.62</v>
      </c>
      <c r="C73" s="128">
        <f t="shared" si="37"/>
        <v>78.099999999999994</v>
      </c>
      <c r="D73" s="128">
        <f t="shared" si="37"/>
        <v>5.28</v>
      </c>
      <c r="E73" s="128">
        <f t="shared" si="37"/>
        <v>2.64</v>
      </c>
      <c r="F73" s="127"/>
      <c r="G73" s="127"/>
      <c r="H73" s="127"/>
      <c r="I73" s="127">
        <f t="shared" ref="I73:L73" si="38">I20*0.22</f>
        <v>23.98</v>
      </c>
      <c r="J73" s="127">
        <f t="shared" si="38"/>
        <v>75.900000000000006</v>
      </c>
      <c r="K73" s="127">
        <f t="shared" si="38"/>
        <v>2.86</v>
      </c>
      <c r="L73" s="127">
        <f t="shared" si="38"/>
        <v>1.54</v>
      </c>
      <c r="M73" s="127"/>
      <c r="N73" s="127"/>
      <c r="O73" s="127"/>
      <c r="P73" s="127">
        <f t="shared" ref="P73:S73" si="39">P20*0.22</f>
        <v>19.36</v>
      </c>
      <c r="Q73" s="127">
        <f t="shared" si="39"/>
        <v>69.52</v>
      </c>
      <c r="R73" s="127">
        <f t="shared" si="39"/>
        <v>3.52</v>
      </c>
      <c r="S73" s="127">
        <f t="shared" si="39"/>
        <v>0.44</v>
      </c>
      <c r="T73" s="4"/>
      <c r="U73" s="4"/>
    </row>
    <row r="74" spans="1:21" x14ac:dyDescent="0.2">
      <c r="A74" s="4"/>
      <c r="B74" s="128">
        <f t="shared" ref="B74:E74" si="40">B21*0.22</f>
        <v>25.080000000000002</v>
      </c>
      <c r="C74" s="128">
        <f t="shared" si="40"/>
        <v>76.12</v>
      </c>
      <c r="D74" s="128">
        <f t="shared" si="40"/>
        <v>4.62</v>
      </c>
      <c r="E74" s="128">
        <f t="shared" si="40"/>
        <v>2.2000000000000002</v>
      </c>
      <c r="F74" s="127"/>
      <c r="G74" s="127"/>
      <c r="H74" s="127"/>
      <c r="I74" s="127">
        <f t="shared" ref="I74:L74" si="41">I21*0.22</f>
        <v>29.92</v>
      </c>
      <c r="J74" s="127">
        <f t="shared" si="41"/>
        <v>80.959999999999994</v>
      </c>
      <c r="K74" s="127">
        <f t="shared" si="41"/>
        <v>4.18</v>
      </c>
      <c r="L74" s="127">
        <f t="shared" si="41"/>
        <v>1.1000000000000001</v>
      </c>
      <c r="M74" s="127"/>
      <c r="N74" s="127"/>
      <c r="O74" s="127"/>
      <c r="P74" s="127">
        <f t="shared" ref="P74:S74" si="42">P21*0.22</f>
        <v>20.02</v>
      </c>
      <c r="Q74" s="127">
        <f t="shared" si="42"/>
        <v>73.7</v>
      </c>
      <c r="R74" s="127">
        <f t="shared" si="42"/>
        <v>3.96</v>
      </c>
      <c r="S74" s="127">
        <f t="shared" si="42"/>
        <v>0.44</v>
      </c>
      <c r="T74" s="4"/>
      <c r="U74" s="4"/>
    </row>
    <row r="75" spans="1:21" x14ac:dyDescent="0.2">
      <c r="A75" s="4"/>
      <c r="B75" s="128">
        <f t="shared" ref="B75:E75" si="43">B22*0.22</f>
        <v>24.2</v>
      </c>
      <c r="C75" s="128">
        <f t="shared" si="43"/>
        <v>79.42</v>
      </c>
      <c r="D75" s="128">
        <f t="shared" si="43"/>
        <v>3.3</v>
      </c>
      <c r="E75" s="128">
        <f t="shared" si="43"/>
        <v>1.76</v>
      </c>
      <c r="F75" s="127"/>
      <c r="G75" s="127"/>
      <c r="H75" s="127"/>
      <c r="I75" s="127">
        <f t="shared" ref="I75:L75" si="44">I22*0.22</f>
        <v>29.48</v>
      </c>
      <c r="J75" s="127">
        <f t="shared" si="44"/>
        <v>79.42</v>
      </c>
      <c r="K75" s="127">
        <f t="shared" si="44"/>
        <v>6.16</v>
      </c>
      <c r="L75" s="127">
        <f t="shared" si="44"/>
        <v>2.2000000000000002</v>
      </c>
      <c r="M75" s="127"/>
      <c r="N75" s="127"/>
      <c r="O75" s="127"/>
      <c r="P75" s="127"/>
      <c r="Q75" s="127"/>
      <c r="R75" s="127"/>
      <c r="S75" s="127"/>
      <c r="T75" s="4"/>
      <c r="U75" s="4"/>
    </row>
    <row r="76" spans="1:21" x14ac:dyDescent="0.2">
      <c r="A76" s="4"/>
      <c r="B76" s="128"/>
      <c r="C76" s="128"/>
      <c r="D76" s="128"/>
      <c r="E76" s="128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4"/>
      <c r="U76" s="4"/>
    </row>
    <row r="77" spans="1:21" x14ac:dyDescent="0.2">
      <c r="A77" s="4"/>
      <c r="B77" s="128"/>
      <c r="C77" s="128"/>
      <c r="D77" s="128"/>
      <c r="E77" s="128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4"/>
      <c r="U77" s="4"/>
    </row>
    <row r="78" spans="1:21" x14ac:dyDescent="0.2">
      <c r="A78" s="4"/>
      <c r="B78" s="128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4"/>
      <c r="U78" s="4"/>
    </row>
    <row r="79" spans="1:21" x14ac:dyDescent="0.2">
      <c r="A79" s="4"/>
      <c r="B79" s="130" t="s">
        <v>150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4"/>
      <c r="U79" s="4"/>
    </row>
    <row r="80" spans="1:21" x14ac:dyDescent="0.2">
      <c r="A80" s="4"/>
      <c r="B80" s="127" t="s">
        <v>52</v>
      </c>
      <c r="C80" s="127" t="s">
        <v>0</v>
      </c>
      <c r="D80" s="127" t="s">
        <v>2</v>
      </c>
      <c r="E80" s="127" t="s">
        <v>3</v>
      </c>
      <c r="F80" s="127"/>
      <c r="G80" s="127"/>
      <c r="H80" s="127"/>
      <c r="I80" s="127" t="s">
        <v>52</v>
      </c>
      <c r="J80" s="127" t="s">
        <v>0</v>
      </c>
      <c r="K80" s="127" t="s">
        <v>2</v>
      </c>
      <c r="L80" s="127" t="s">
        <v>3</v>
      </c>
      <c r="M80" s="127"/>
      <c r="N80" s="127"/>
      <c r="O80" s="127"/>
      <c r="P80" s="127" t="s">
        <v>52</v>
      </c>
      <c r="Q80" s="127" t="s">
        <v>0</v>
      </c>
      <c r="R80" s="127" t="s">
        <v>2</v>
      </c>
      <c r="S80" s="127" t="s">
        <v>3</v>
      </c>
      <c r="T80" s="4"/>
      <c r="U80" s="4"/>
    </row>
    <row r="81" spans="1:21" x14ac:dyDescent="0.2">
      <c r="A81" s="4"/>
      <c r="B81" s="128">
        <f t="shared" ref="B81:E93" si="45">B10-B63</f>
        <v>148.19999999999999</v>
      </c>
      <c r="C81" s="128">
        <f t="shared" si="45"/>
        <v>224.64</v>
      </c>
      <c r="D81" s="128">
        <f t="shared" si="45"/>
        <v>21.06</v>
      </c>
      <c r="E81" s="128">
        <f t="shared" si="45"/>
        <v>6.24</v>
      </c>
      <c r="F81" s="127"/>
      <c r="G81" s="127"/>
      <c r="H81" s="127"/>
      <c r="I81" s="127">
        <f t="shared" ref="I81:L93" si="46">I10-I63</f>
        <v>85.8</v>
      </c>
      <c r="J81" s="127">
        <f t="shared" si="46"/>
        <v>273</v>
      </c>
      <c r="K81" s="127">
        <f t="shared" si="46"/>
        <v>13.26</v>
      </c>
      <c r="L81" s="127">
        <f t="shared" si="46"/>
        <v>7.02</v>
      </c>
      <c r="M81" s="127"/>
      <c r="N81" s="127"/>
      <c r="O81" s="127"/>
      <c r="P81" s="127">
        <f t="shared" ref="P81:S92" si="47">P10-P63</f>
        <v>81.900000000000006</v>
      </c>
      <c r="Q81" s="127">
        <f t="shared" si="47"/>
        <v>241.8</v>
      </c>
      <c r="R81" s="127">
        <f t="shared" si="47"/>
        <v>14.04</v>
      </c>
      <c r="S81" s="127">
        <f t="shared" si="47"/>
        <v>3.9</v>
      </c>
      <c r="T81" s="4"/>
      <c r="U81" s="4"/>
    </row>
    <row r="82" spans="1:21" x14ac:dyDescent="0.2">
      <c r="A82" s="4"/>
      <c r="B82" s="128">
        <f t="shared" si="45"/>
        <v>164.57999999999998</v>
      </c>
      <c r="C82" s="128">
        <f t="shared" si="45"/>
        <v>247.26</v>
      </c>
      <c r="D82" s="128">
        <f t="shared" si="45"/>
        <v>17.16</v>
      </c>
      <c r="E82" s="128">
        <f t="shared" si="45"/>
        <v>3.9</v>
      </c>
      <c r="F82" s="127"/>
      <c r="G82" s="127"/>
      <c r="H82" s="127"/>
      <c r="I82" s="127">
        <f t="shared" si="46"/>
        <v>85.02</v>
      </c>
      <c r="J82" s="127">
        <f t="shared" si="46"/>
        <v>279.24</v>
      </c>
      <c r="K82" s="127">
        <f t="shared" si="46"/>
        <v>13.26</v>
      </c>
      <c r="L82" s="127">
        <f t="shared" si="46"/>
        <v>3.12</v>
      </c>
      <c r="M82" s="127"/>
      <c r="N82" s="127"/>
      <c r="O82" s="127"/>
      <c r="P82" s="127">
        <f t="shared" si="47"/>
        <v>86.58</v>
      </c>
      <c r="Q82" s="127">
        <f t="shared" si="47"/>
        <v>252.72</v>
      </c>
      <c r="R82" s="127">
        <f t="shared" si="47"/>
        <v>14.82</v>
      </c>
      <c r="S82" s="127">
        <f t="shared" si="47"/>
        <v>5.46</v>
      </c>
      <c r="T82" s="4"/>
      <c r="U82" s="4"/>
    </row>
    <row r="83" spans="1:21" x14ac:dyDescent="0.2">
      <c r="B83" s="128">
        <f t="shared" si="45"/>
        <v>145.07999999999998</v>
      </c>
      <c r="C83" s="128">
        <f t="shared" si="45"/>
        <v>268.32</v>
      </c>
      <c r="D83" s="128">
        <f t="shared" si="45"/>
        <v>23.4</v>
      </c>
      <c r="E83" s="128">
        <f t="shared" si="45"/>
        <v>6.24</v>
      </c>
      <c r="F83" s="127"/>
      <c r="G83" s="129"/>
      <c r="H83" s="129"/>
      <c r="I83" s="127">
        <f t="shared" si="46"/>
        <v>58.5</v>
      </c>
      <c r="J83" s="127">
        <f t="shared" si="46"/>
        <v>242.57999999999998</v>
      </c>
      <c r="K83" s="127">
        <f t="shared" si="46"/>
        <v>14.04</v>
      </c>
      <c r="L83" s="127">
        <f t="shared" si="46"/>
        <v>7.02</v>
      </c>
      <c r="M83" s="129"/>
      <c r="N83" s="129"/>
      <c r="O83" s="129"/>
      <c r="P83" s="127">
        <f t="shared" si="47"/>
        <v>71.760000000000005</v>
      </c>
      <c r="Q83" s="127">
        <f t="shared" si="47"/>
        <v>236.34</v>
      </c>
      <c r="R83" s="127">
        <f t="shared" si="47"/>
        <v>12.48</v>
      </c>
      <c r="S83" s="127">
        <f t="shared" si="47"/>
        <v>1.56</v>
      </c>
    </row>
    <row r="84" spans="1:21" x14ac:dyDescent="0.2">
      <c r="B84" s="128">
        <f t="shared" si="45"/>
        <v>104.52</v>
      </c>
      <c r="C84" s="128">
        <f t="shared" si="45"/>
        <v>262.08</v>
      </c>
      <c r="D84" s="128">
        <f t="shared" si="45"/>
        <v>15.6</v>
      </c>
      <c r="E84" s="128">
        <f t="shared" si="45"/>
        <v>8.58</v>
      </c>
      <c r="F84" s="127"/>
      <c r="G84" s="129"/>
      <c r="H84" s="129"/>
      <c r="I84" s="127">
        <f t="shared" si="46"/>
        <v>69.42</v>
      </c>
      <c r="J84" s="127">
        <f t="shared" si="46"/>
        <v>314.34000000000003</v>
      </c>
      <c r="K84" s="127">
        <f t="shared" si="46"/>
        <v>10.92</v>
      </c>
      <c r="L84" s="127">
        <f t="shared" si="46"/>
        <v>3.12</v>
      </c>
      <c r="M84" s="129"/>
      <c r="N84" s="129"/>
      <c r="O84" s="129"/>
      <c r="P84" s="127">
        <f t="shared" si="47"/>
        <v>95.94</v>
      </c>
      <c r="Q84" s="127">
        <f t="shared" si="47"/>
        <v>249.6</v>
      </c>
      <c r="R84" s="127">
        <f t="shared" si="47"/>
        <v>17.16</v>
      </c>
      <c r="S84" s="127">
        <f t="shared" si="47"/>
        <v>3.9</v>
      </c>
    </row>
    <row r="85" spans="1:21" x14ac:dyDescent="0.2">
      <c r="B85" s="128">
        <f t="shared" si="45"/>
        <v>102.18</v>
      </c>
      <c r="C85" s="128">
        <f t="shared" si="45"/>
        <v>248.82</v>
      </c>
      <c r="D85" s="128">
        <f t="shared" si="45"/>
        <v>18.72</v>
      </c>
      <c r="E85" s="128">
        <f t="shared" si="45"/>
        <v>10.92</v>
      </c>
      <c r="F85" s="127"/>
      <c r="G85" s="129"/>
      <c r="H85" s="129"/>
      <c r="I85" s="127">
        <f t="shared" si="46"/>
        <v>75.66</v>
      </c>
      <c r="J85" s="127">
        <f t="shared" si="46"/>
        <v>297.18</v>
      </c>
      <c r="K85" s="127">
        <f t="shared" si="46"/>
        <v>12.48</v>
      </c>
      <c r="L85" s="127">
        <f t="shared" si="46"/>
        <v>4.68</v>
      </c>
      <c r="M85" s="129"/>
      <c r="N85" s="129"/>
      <c r="O85" s="129"/>
      <c r="P85" s="127">
        <f t="shared" si="47"/>
        <v>106.08</v>
      </c>
      <c r="Q85" s="127">
        <f t="shared" si="47"/>
        <v>262.86</v>
      </c>
      <c r="R85" s="127">
        <f t="shared" si="47"/>
        <v>13.26</v>
      </c>
      <c r="S85" s="127">
        <f t="shared" si="47"/>
        <v>1.56</v>
      </c>
    </row>
    <row r="86" spans="1:21" x14ac:dyDescent="0.2">
      <c r="B86" s="128">
        <f t="shared" si="45"/>
        <v>92.82</v>
      </c>
      <c r="C86" s="128">
        <f t="shared" si="45"/>
        <v>236.34</v>
      </c>
      <c r="D86" s="128">
        <f t="shared" si="45"/>
        <v>23.4</v>
      </c>
      <c r="E86" s="128">
        <f t="shared" si="45"/>
        <v>7.8</v>
      </c>
      <c r="F86" s="127"/>
      <c r="G86" s="129"/>
      <c r="H86" s="129"/>
      <c r="I86" s="127">
        <f t="shared" si="46"/>
        <v>69.42</v>
      </c>
      <c r="J86" s="127">
        <f t="shared" si="46"/>
        <v>294.84000000000003</v>
      </c>
      <c r="K86" s="127">
        <f t="shared" si="46"/>
        <v>10.92</v>
      </c>
      <c r="L86" s="127">
        <f t="shared" si="46"/>
        <v>3.9</v>
      </c>
      <c r="M86" s="129"/>
      <c r="N86" s="129"/>
      <c r="O86" s="129"/>
      <c r="P86" s="127">
        <f t="shared" si="47"/>
        <v>86.58</v>
      </c>
      <c r="Q86" s="127">
        <f t="shared" si="47"/>
        <v>257.39999999999998</v>
      </c>
      <c r="R86" s="127">
        <f t="shared" si="47"/>
        <v>15.6</v>
      </c>
      <c r="S86" s="127">
        <f t="shared" si="47"/>
        <v>3.9</v>
      </c>
    </row>
    <row r="87" spans="1:21" x14ac:dyDescent="0.2">
      <c r="B87" s="128">
        <f t="shared" si="45"/>
        <v>106.86</v>
      </c>
      <c r="C87" s="128">
        <f t="shared" si="45"/>
        <v>201.24</v>
      </c>
      <c r="D87" s="128">
        <f t="shared" si="45"/>
        <v>19.5</v>
      </c>
      <c r="E87" s="128">
        <f t="shared" si="45"/>
        <v>5.46</v>
      </c>
      <c r="F87" s="127"/>
      <c r="G87" s="129"/>
      <c r="H87" s="129"/>
      <c r="I87" s="127">
        <f t="shared" si="46"/>
        <v>70.2</v>
      </c>
      <c r="J87" s="127">
        <f t="shared" si="46"/>
        <v>278.45999999999998</v>
      </c>
      <c r="K87" s="127">
        <f t="shared" si="46"/>
        <v>14.04</v>
      </c>
      <c r="L87" s="127">
        <f t="shared" si="46"/>
        <v>3.12</v>
      </c>
      <c r="M87" s="129"/>
      <c r="N87" s="129"/>
      <c r="O87" s="129"/>
      <c r="P87" s="127">
        <f t="shared" si="47"/>
        <v>79.56</v>
      </c>
      <c r="Q87" s="127">
        <f t="shared" si="47"/>
        <v>276.89999999999998</v>
      </c>
      <c r="R87" s="127">
        <f t="shared" si="47"/>
        <v>18.72</v>
      </c>
      <c r="S87" s="127">
        <f t="shared" si="47"/>
        <v>1.56</v>
      </c>
    </row>
    <row r="88" spans="1:21" x14ac:dyDescent="0.2">
      <c r="B88" s="128">
        <f t="shared" si="45"/>
        <v>92.82</v>
      </c>
      <c r="C88" s="128">
        <f t="shared" si="45"/>
        <v>248.82</v>
      </c>
      <c r="D88" s="128">
        <f t="shared" si="45"/>
        <v>14.04</v>
      </c>
      <c r="E88" s="128">
        <f t="shared" si="45"/>
        <v>7.8</v>
      </c>
      <c r="F88" s="127"/>
      <c r="G88" s="129"/>
      <c r="H88" s="129"/>
      <c r="I88" s="127">
        <f t="shared" si="46"/>
        <v>85.02</v>
      </c>
      <c r="J88" s="127">
        <f t="shared" si="46"/>
        <v>241.8</v>
      </c>
      <c r="K88" s="127">
        <f t="shared" si="46"/>
        <v>14.04</v>
      </c>
      <c r="L88" s="127">
        <f t="shared" si="46"/>
        <v>3.9</v>
      </c>
      <c r="M88" s="129"/>
      <c r="N88" s="129"/>
      <c r="O88" s="129"/>
      <c r="P88" s="127">
        <f t="shared" si="47"/>
        <v>94.38</v>
      </c>
      <c r="Q88" s="127">
        <f t="shared" si="47"/>
        <v>278.45999999999998</v>
      </c>
      <c r="R88" s="127">
        <f t="shared" si="47"/>
        <v>14.04</v>
      </c>
      <c r="S88" s="127">
        <f t="shared" si="47"/>
        <v>2.34</v>
      </c>
    </row>
    <row r="89" spans="1:21" x14ac:dyDescent="0.2">
      <c r="B89" s="128">
        <f t="shared" si="45"/>
        <v>111.53999999999999</v>
      </c>
      <c r="C89" s="128">
        <f t="shared" si="45"/>
        <v>264.42</v>
      </c>
      <c r="D89" s="128">
        <f t="shared" si="45"/>
        <v>13.26</v>
      </c>
      <c r="E89" s="128">
        <f t="shared" si="45"/>
        <v>10.14</v>
      </c>
      <c r="F89" s="127"/>
      <c r="G89" s="129"/>
      <c r="H89" s="129"/>
      <c r="I89" s="127">
        <f t="shared" si="46"/>
        <v>94.38</v>
      </c>
      <c r="J89" s="127">
        <f t="shared" si="46"/>
        <v>252.72</v>
      </c>
      <c r="K89" s="127">
        <f t="shared" si="46"/>
        <v>13.26</v>
      </c>
      <c r="L89" s="127">
        <f t="shared" si="46"/>
        <v>3.12</v>
      </c>
      <c r="M89" s="129"/>
      <c r="N89" s="129"/>
      <c r="O89" s="129"/>
      <c r="P89" s="127">
        <f t="shared" si="47"/>
        <v>87.36</v>
      </c>
      <c r="Q89" s="127">
        <f t="shared" si="47"/>
        <v>250.38</v>
      </c>
      <c r="R89" s="127">
        <f t="shared" si="47"/>
        <v>14.04</v>
      </c>
      <c r="S89" s="127">
        <f t="shared" si="47"/>
        <v>0</v>
      </c>
    </row>
    <row r="90" spans="1:21" x14ac:dyDescent="0.2">
      <c r="B90" s="128">
        <f t="shared" si="45"/>
        <v>102.18</v>
      </c>
      <c r="C90" s="128">
        <f t="shared" si="45"/>
        <v>254.28</v>
      </c>
      <c r="D90" s="128">
        <f t="shared" si="45"/>
        <v>14.04</v>
      </c>
      <c r="E90" s="128">
        <f t="shared" si="45"/>
        <v>10.92</v>
      </c>
      <c r="F90" s="127"/>
      <c r="G90" s="129"/>
      <c r="H90" s="129"/>
      <c r="I90" s="127">
        <f t="shared" si="46"/>
        <v>83.460000000000008</v>
      </c>
      <c r="J90" s="127">
        <f t="shared" si="46"/>
        <v>245.7</v>
      </c>
      <c r="K90" s="127">
        <f t="shared" si="46"/>
        <v>13.26</v>
      </c>
      <c r="L90" s="127">
        <f t="shared" si="46"/>
        <v>3.12</v>
      </c>
      <c r="M90" s="129"/>
      <c r="N90" s="129"/>
      <c r="O90" s="129"/>
      <c r="P90" s="127">
        <f t="shared" si="47"/>
        <v>54.6</v>
      </c>
      <c r="Q90" s="127">
        <f t="shared" si="47"/>
        <v>258.18</v>
      </c>
      <c r="R90" s="127">
        <f t="shared" si="47"/>
        <v>14.04</v>
      </c>
      <c r="S90" s="127">
        <f t="shared" si="47"/>
        <v>0.78</v>
      </c>
    </row>
    <row r="91" spans="1:21" x14ac:dyDescent="0.2">
      <c r="B91" s="128">
        <f t="shared" si="45"/>
        <v>94.38</v>
      </c>
      <c r="C91" s="128">
        <f t="shared" si="45"/>
        <v>276.89999999999998</v>
      </c>
      <c r="D91" s="128">
        <f t="shared" si="45"/>
        <v>18.72</v>
      </c>
      <c r="E91" s="128">
        <f t="shared" si="45"/>
        <v>9.36</v>
      </c>
      <c r="F91" s="127"/>
      <c r="G91" s="129"/>
      <c r="H91" s="129"/>
      <c r="I91" s="127">
        <f t="shared" si="46"/>
        <v>85.02</v>
      </c>
      <c r="J91" s="127">
        <f t="shared" si="46"/>
        <v>269.10000000000002</v>
      </c>
      <c r="K91" s="127">
        <f t="shared" si="46"/>
        <v>10.14</v>
      </c>
      <c r="L91" s="127">
        <f t="shared" si="46"/>
        <v>5.46</v>
      </c>
      <c r="M91" s="129"/>
      <c r="N91" s="129"/>
      <c r="O91" s="129"/>
      <c r="P91" s="127">
        <f t="shared" si="47"/>
        <v>68.64</v>
      </c>
      <c r="Q91" s="127">
        <f t="shared" si="47"/>
        <v>246.48000000000002</v>
      </c>
      <c r="R91" s="127">
        <f t="shared" si="47"/>
        <v>12.48</v>
      </c>
      <c r="S91" s="127">
        <f t="shared" si="47"/>
        <v>1.56</v>
      </c>
    </row>
    <row r="92" spans="1:21" x14ac:dyDescent="0.2">
      <c r="B92" s="128">
        <f t="shared" si="45"/>
        <v>88.92</v>
      </c>
      <c r="C92" s="128">
        <f t="shared" si="45"/>
        <v>269.88</v>
      </c>
      <c r="D92" s="128">
        <f t="shared" si="45"/>
        <v>16.38</v>
      </c>
      <c r="E92" s="128">
        <f t="shared" si="45"/>
        <v>7.8</v>
      </c>
      <c r="F92" s="127"/>
      <c r="G92" s="129"/>
      <c r="H92" s="129"/>
      <c r="I92" s="127">
        <f t="shared" si="46"/>
        <v>106.08</v>
      </c>
      <c r="J92" s="127">
        <f t="shared" si="46"/>
        <v>287.04000000000002</v>
      </c>
      <c r="K92" s="127">
        <f t="shared" si="46"/>
        <v>14.82</v>
      </c>
      <c r="L92" s="127">
        <f t="shared" si="46"/>
        <v>3.9</v>
      </c>
      <c r="M92" s="129"/>
      <c r="N92" s="129"/>
      <c r="O92" s="129"/>
      <c r="P92" s="127">
        <f t="shared" si="47"/>
        <v>70.98</v>
      </c>
      <c r="Q92" s="127">
        <f t="shared" si="47"/>
        <v>261.3</v>
      </c>
      <c r="R92" s="127">
        <f t="shared" si="47"/>
        <v>14.04</v>
      </c>
      <c r="S92" s="127">
        <f t="shared" si="47"/>
        <v>1.56</v>
      </c>
    </row>
    <row r="93" spans="1:21" x14ac:dyDescent="0.2">
      <c r="B93" s="128">
        <f t="shared" si="45"/>
        <v>85.8</v>
      </c>
      <c r="C93" s="128">
        <f t="shared" si="45"/>
        <v>281.58</v>
      </c>
      <c r="D93" s="128">
        <f t="shared" si="45"/>
        <v>11.7</v>
      </c>
      <c r="E93" s="128">
        <f t="shared" si="45"/>
        <v>6.24</v>
      </c>
      <c r="F93" s="129"/>
      <c r="G93" s="129"/>
      <c r="H93" s="129"/>
      <c r="I93" s="127">
        <f t="shared" si="46"/>
        <v>104.52</v>
      </c>
      <c r="J93" s="127">
        <f t="shared" si="46"/>
        <v>281.58</v>
      </c>
      <c r="K93" s="127">
        <f t="shared" si="46"/>
        <v>21.84</v>
      </c>
      <c r="L93" s="127">
        <f t="shared" si="46"/>
        <v>7.8</v>
      </c>
      <c r="M93" s="129"/>
      <c r="N93" s="129"/>
      <c r="O93" s="129"/>
      <c r="P93" s="127"/>
      <c r="Q93" s="127"/>
      <c r="R93" s="127"/>
      <c r="S93" s="127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9" t="s">
        <v>61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7" t="s">
        <v>54</v>
      </c>
      <c r="B5" s="137"/>
      <c r="C5" s="137"/>
      <c r="D5" s="26"/>
      <c r="E5" s="141" t="str">
        <f>'G-2'!E4:H4</f>
        <v>DE OBRA</v>
      </c>
      <c r="F5" s="141"/>
      <c r="G5" s="141"/>
      <c r="H5" s="14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1" t="str">
        <f>'G-2'!D5:H5</f>
        <v>CALLE 74 X CARRERA 43</v>
      </c>
      <c r="E6" s="141"/>
      <c r="F6" s="141"/>
      <c r="G6" s="141"/>
      <c r="H6" s="141"/>
      <c r="I6" s="136" t="s">
        <v>53</v>
      </c>
      <c r="J6" s="136"/>
      <c r="K6" s="136"/>
      <c r="L6" s="142">
        <f>'G-2'!L5:N5</f>
        <v>1358</v>
      </c>
      <c r="M6" s="142"/>
      <c r="N6" s="142"/>
      <c r="O6" s="12"/>
      <c r="P6" s="136" t="s">
        <v>58</v>
      </c>
      <c r="Q6" s="136"/>
      <c r="R6" s="136"/>
      <c r="S6" s="164">
        <f>'G-2'!S6:U6</f>
        <v>42391</v>
      </c>
      <c r="T6" s="164"/>
      <c r="U6" s="164"/>
    </row>
    <row r="7" spans="1:28" ht="7.5" customHeight="1" x14ac:dyDescent="0.2">
      <c r="A7" s="13"/>
      <c r="B7" s="11"/>
      <c r="C7" s="11"/>
      <c r="D7" s="11"/>
      <c r="E7" s="148"/>
      <c r="F7" s="148"/>
      <c r="G7" s="148"/>
      <c r="H7" s="148"/>
      <c r="I7" s="148"/>
      <c r="J7" s="148"/>
      <c r="K7" s="14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5" t="s">
        <v>34</v>
      </c>
      <c r="C8" s="146"/>
      <c r="D8" s="146"/>
      <c r="E8" s="147"/>
      <c r="F8" s="143" t="s">
        <v>35</v>
      </c>
      <c r="G8" s="143" t="s">
        <v>37</v>
      </c>
      <c r="H8" s="143" t="s">
        <v>36</v>
      </c>
      <c r="I8" s="145" t="s">
        <v>34</v>
      </c>
      <c r="J8" s="146"/>
      <c r="K8" s="146"/>
      <c r="L8" s="147"/>
      <c r="M8" s="143" t="s">
        <v>35</v>
      </c>
      <c r="N8" s="143" t="s">
        <v>37</v>
      </c>
      <c r="O8" s="143" t="s">
        <v>36</v>
      </c>
      <c r="P8" s="145" t="s">
        <v>34</v>
      </c>
      <c r="Q8" s="146"/>
      <c r="R8" s="146"/>
      <c r="S8" s="147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'G-2'!B10+'G-4'!B10</f>
        <v>342</v>
      </c>
      <c r="C10" s="46">
        <f>'G-2'!C10+'G-4'!C10</f>
        <v>529</v>
      </c>
      <c r="D10" s="46">
        <f>'G-2'!D10+'G-4'!D10</f>
        <v>43</v>
      </c>
      <c r="E10" s="46">
        <f>'G-2'!E10+'G-4'!E10</f>
        <v>10</v>
      </c>
      <c r="F10" s="6">
        <f t="shared" ref="F10:F22" si="0">B10*0.5+C10*1+D10*2+E10*2.5</f>
        <v>811</v>
      </c>
      <c r="G10" s="2"/>
      <c r="H10" s="19" t="s">
        <v>4</v>
      </c>
      <c r="I10" s="46">
        <f>'G-2'!I10+'G-4'!I10</f>
        <v>146</v>
      </c>
      <c r="J10" s="46">
        <f>'G-2'!J10+'G-4'!J10</f>
        <v>502</v>
      </c>
      <c r="K10" s="46">
        <f>'G-2'!K10+'G-4'!K10</f>
        <v>27</v>
      </c>
      <c r="L10" s="46">
        <f>'G-2'!L10+'G-4'!L10</f>
        <v>10</v>
      </c>
      <c r="M10" s="6">
        <f t="shared" ref="M10:M22" si="1">I10*0.5+J10*1+K10*2+L10*2.5</f>
        <v>654</v>
      </c>
      <c r="N10" s="9">
        <f>F20+F21+F22+M10</f>
        <v>2848.5</v>
      </c>
      <c r="O10" s="19" t="s">
        <v>43</v>
      </c>
      <c r="P10" s="46">
        <f>'G-2'!P10+'G-4'!P10</f>
        <v>151</v>
      </c>
      <c r="Q10" s="46">
        <f>'G-2'!Q10+'G-4'!Q10</f>
        <v>482</v>
      </c>
      <c r="R10" s="46">
        <f>'G-2'!R10+'G-4'!R10</f>
        <v>26</v>
      </c>
      <c r="S10" s="46">
        <f>'G-2'!S10+'G-4'!S10</f>
        <v>7</v>
      </c>
      <c r="T10" s="6">
        <f t="shared" ref="T10:T21" si="2">P10*0.5+Q10*1+R10*2+S10*2.5</f>
        <v>627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357</v>
      </c>
      <c r="C11" s="46">
        <f>'G-2'!C11+'G-4'!C11</f>
        <v>542</v>
      </c>
      <c r="D11" s="46">
        <f>'G-2'!D11+'G-4'!D11</f>
        <v>35</v>
      </c>
      <c r="E11" s="46">
        <f>'G-2'!E11+'G-4'!E11</f>
        <v>8</v>
      </c>
      <c r="F11" s="6">
        <f t="shared" si="0"/>
        <v>810.5</v>
      </c>
      <c r="G11" s="2"/>
      <c r="H11" s="19" t="s">
        <v>5</v>
      </c>
      <c r="I11" s="46">
        <f>'G-2'!I11+'G-4'!I11</f>
        <v>150</v>
      </c>
      <c r="J11" s="46">
        <f>'G-2'!J11+'G-4'!J11</f>
        <v>527</v>
      </c>
      <c r="K11" s="46">
        <f>'G-2'!K11+'G-4'!K11</f>
        <v>30</v>
      </c>
      <c r="L11" s="46">
        <f>'G-2'!L11+'G-4'!L11</f>
        <v>6</v>
      </c>
      <c r="M11" s="6">
        <f t="shared" si="1"/>
        <v>677</v>
      </c>
      <c r="N11" s="9">
        <f>F21+F22+M10+M11</f>
        <v>2782</v>
      </c>
      <c r="O11" s="19" t="s">
        <v>44</v>
      </c>
      <c r="P11" s="46">
        <f>'G-2'!P11+'G-4'!P11</f>
        <v>154</v>
      </c>
      <c r="Q11" s="46">
        <f>'G-2'!Q11+'G-4'!Q11</f>
        <v>489</v>
      </c>
      <c r="R11" s="46">
        <f>'G-2'!R11+'G-4'!R11</f>
        <v>28</v>
      </c>
      <c r="S11" s="46">
        <f>'G-2'!S11+'G-4'!S11</f>
        <v>8</v>
      </c>
      <c r="T11" s="6">
        <f t="shared" si="2"/>
        <v>642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343</v>
      </c>
      <c r="C12" s="46">
        <f>'G-2'!C12+'G-4'!C12</f>
        <v>597</v>
      </c>
      <c r="D12" s="46">
        <f>'G-2'!D12+'G-4'!D12</f>
        <v>52</v>
      </c>
      <c r="E12" s="46">
        <f>'G-2'!E12+'G-4'!E12</f>
        <v>10</v>
      </c>
      <c r="F12" s="6">
        <f t="shared" si="0"/>
        <v>897.5</v>
      </c>
      <c r="G12" s="2"/>
      <c r="H12" s="19" t="s">
        <v>6</v>
      </c>
      <c r="I12" s="46">
        <f>'G-2'!I12+'G-4'!I12</f>
        <v>114</v>
      </c>
      <c r="J12" s="46">
        <f>'G-2'!J12+'G-4'!J12</f>
        <v>471</v>
      </c>
      <c r="K12" s="46">
        <f>'G-2'!K12+'G-4'!K12</f>
        <v>32</v>
      </c>
      <c r="L12" s="46">
        <f>'G-2'!L12+'G-4'!L12</f>
        <v>11</v>
      </c>
      <c r="M12" s="6">
        <f t="shared" si="1"/>
        <v>619.5</v>
      </c>
      <c r="N12" s="2">
        <f>F22+M10+M11+M12</f>
        <v>2659.5</v>
      </c>
      <c r="O12" s="19" t="s">
        <v>32</v>
      </c>
      <c r="P12" s="46">
        <f>'G-2'!P12+'G-4'!P12</f>
        <v>131</v>
      </c>
      <c r="Q12" s="46">
        <f>'G-2'!Q12+'G-4'!Q12</f>
        <v>458</v>
      </c>
      <c r="R12" s="46">
        <f>'G-2'!R12+'G-4'!R12</f>
        <v>25</v>
      </c>
      <c r="S12" s="46">
        <f>'G-2'!S12+'G-4'!S12</f>
        <v>5</v>
      </c>
      <c r="T12" s="6">
        <f t="shared" si="2"/>
        <v>586</v>
      </c>
      <c r="U12" s="2"/>
      <c r="W12" s="1"/>
      <c r="X12" s="1"/>
      <c r="Y12" s="1" t="s">
        <v>77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225</v>
      </c>
      <c r="C13" s="46">
        <f>'G-2'!C13+'G-4'!C13</f>
        <v>546</v>
      </c>
      <c r="D13" s="46">
        <f>'G-2'!D13+'G-4'!D13</f>
        <v>45</v>
      </c>
      <c r="E13" s="46">
        <f>'G-2'!E13+'G-4'!E13</f>
        <v>13</v>
      </c>
      <c r="F13" s="6">
        <f t="shared" si="0"/>
        <v>781</v>
      </c>
      <c r="G13" s="2">
        <f t="shared" ref="G13:G19" si="3">F10+F11+F12+F13</f>
        <v>3300</v>
      </c>
      <c r="H13" s="19" t="s">
        <v>7</v>
      </c>
      <c r="I13" s="46">
        <f>'G-2'!I13+'G-4'!I13</f>
        <v>127</v>
      </c>
      <c r="J13" s="46">
        <f>'G-2'!J13+'G-4'!J13</f>
        <v>554</v>
      </c>
      <c r="K13" s="46">
        <f>'G-2'!K13+'G-4'!K13</f>
        <v>24</v>
      </c>
      <c r="L13" s="46">
        <f>'G-2'!L13+'G-4'!L13</f>
        <v>5</v>
      </c>
      <c r="M13" s="6">
        <f t="shared" si="1"/>
        <v>678</v>
      </c>
      <c r="N13" s="2">
        <f t="shared" ref="N13:N18" si="4">M10+M11+M12+M13</f>
        <v>2628.5</v>
      </c>
      <c r="O13" s="19" t="s">
        <v>33</v>
      </c>
      <c r="P13" s="46">
        <f>'G-2'!P13+'G-4'!P13</f>
        <v>164</v>
      </c>
      <c r="Q13" s="46">
        <f>'G-2'!Q13+'G-4'!Q13</f>
        <v>482</v>
      </c>
      <c r="R13" s="46">
        <f>'G-2'!R13+'G-4'!R13</f>
        <v>32</v>
      </c>
      <c r="S13" s="46">
        <f>'G-2'!S13+'G-4'!S13</f>
        <v>9</v>
      </c>
      <c r="T13" s="6">
        <f t="shared" si="2"/>
        <v>650.5</v>
      </c>
      <c r="U13" s="2">
        <f t="shared" ref="U13:U21" si="5">T10+T11+T12+T13</f>
        <v>2505.5</v>
      </c>
      <c r="W13" s="1" t="s">
        <v>81</v>
      </c>
      <c r="X13" s="51">
        <v>2015.5</v>
      </c>
      <c r="Y13" s="1" t="s">
        <v>82</v>
      </c>
      <c r="Z13" s="51">
        <v>1769</v>
      </c>
      <c r="AA13" s="1" t="s">
        <v>74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208</v>
      </c>
      <c r="C14" s="46">
        <f>'G-2'!C14+'G-4'!C14</f>
        <v>556</v>
      </c>
      <c r="D14" s="46">
        <f>'G-2'!D14+'G-4'!D14</f>
        <v>45</v>
      </c>
      <c r="E14" s="46">
        <f>'G-2'!E14+'G-4'!E14</f>
        <v>15</v>
      </c>
      <c r="F14" s="6">
        <f t="shared" si="0"/>
        <v>787.5</v>
      </c>
      <c r="G14" s="2">
        <f t="shared" si="3"/>
        <v>3276.5</v>
      </c>
      <c r="H14" s="19" t="s">
        <v>9</v>
      </c>
      <c r="I14" s="46">
        <f>'G-2'!I14+'G-4'!I14</f>
        <v>138</v>
      </c>
      <c r="J14" s="46">
        <f>'G-2'!J14+'G-4'!J14</f>
        <v>537</v>
      </c>
      <c r="K14" s="46">
        <f>'G-2'!K14+'G-4'!K14</f>
        <v>25</v>
      </c>
      <c r="L14" s="46">
        <f>'G-2'!L14+'G-4'!L14</f>
        <v>9</v>
      </c>
      <c r="M14" s="6">
        <f t="shared" si="1"/>
        <v>678.5</v>
      </c>
      <c r="N14" s="2">
        <f t="shared" si="4"/>
        <v>2653</v>
      </c>
      <c r="O14" s="19" t="s">
        <v>29</v>
      </c>
      <c r="P14" s="46">
        <f>'G-2'!P14+'G-4'!P14</f>
        <v>169</v>
      </c>
      <c r="Q14" s="46">
        <f>'G-2'!Q14+'G-4'!Q14</f>
        <v>495</v>
      </c>
      <c r="R14" s="46">
        <f>'G-2'!R14+'G-4'!R14</f>
        <v>28</v>
      </c>
      <c r="S14" s="46">
        <f>'G-2'!S14+'G-4'!S14</f>
        <v>4</v>
      </c>
      <c r="T14" s="6">
        <f t="shared" si="2"/>
        <v>645.5</v>
      </c>
      <c r="U14" s="2">
        <f t="shared" si="5"/>
        <v>2524</v>
      </c>
      <c r="W14" s="1" t="s">
        <v>86</v>
      </c>
      <c r="X14" s="51">
        <v>2044.5</v>
      </c>
      <c r="Y14" s="1" t="s">
        <v>72</v>
      </c>
      <c r="Z14" s="51">
        <v>1803.5</v>
      </c>
      <c r="AA14" s="1" t="s">
        <v>75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192</v>
      </c>
      <c r="C15" s="46">
        <f>'G-2'!C15+'G-4'!C15</f>
        <v>481</v>
      </c>
      <c r="D15" s="46">
        <f>'G-2'!D15+'G-4'!D15</f>
        <v>47</v>
      </c>
      <c r="E15" s="46">
        <f>'G-2'!E15+'G-4'!E15</f>
        <v>13</v>
      </c>
      <c r="F15" s="6">
        <f t="shared" si="0"/>
        <v>703.5</v>
      </c>
      <c r="G15" s="2">
        <f t="shared" si="3"/>
        <v>3169.5</v>
      </c>
      <c r="H15" s="19" t="s">
        <v>12</v>
      </c>
      <c r="I15" s="46">
        <f>'G-2'!I15+'G-4'!I15</f>
        <v>134</v>
      </c>
      <c r="J15" s="46">
        <f>'G-2'!J15+'G-4'!J15</f>
        <v>528</v>
      </c>
      <c r="K15" s="46">
        <f>'G-2'!K15+'G-4'!K15</f>
        <v>21</v>
      </c>
      <c r="L15" s="46">
        <f>'G-2'!L15+'G-4'!L15</f>
        <v>7</v>
      </c>
      <c r="M15" s="6">
        <f t="shared" si="1"/>
        <v>654.5</v>
      </c>
      <c r="N15" s="2">
        <f t="shared" si="4"/>
        <v>2630.5</v>
      </c>
      <c r="O15" s="18" t="s">
        <v>30</v>
      </c>
      <c r="P15" s="46">
        <f>'G-2'!P15+'G-4'!P15</f>
        <v>156</v>
      </c>
      <c r="Q15" s="46">
        <f>'G-2'!Q15+'G-4'!Q15</f>
        <v>502</v>
      </c>
      <c r="R15" s="46">
        <f>'G-2'!R15+'G-4'!R15</f>
        <v>34</v>
      </c>
      <c r="S15" s="46">
        <f>'G-2'!S15+'G-4'!S15</f>
        <v>7</v>
      </c>
      <c r="T15" s="6">
        <f t="shared" si="2"/>
        <v>665.5</v>
      </c>
      <c r="U15" s="2">
        <f t="shared" si="5"/>
        <v>2547.5</v>
      </c>
      <c r="W15" s="1" t="s">
        <v>84</v>
      </c>
      <c r="X15" s="51">
        <v>2047</v>
      </c>
      <c r="Y15" s="1" t="s">
        <v>62</v>
      </c>
      <c r="Z15" s="51">
        <v>1810.5</v>
      </c>
      <c r="AA15" s="1" t="s">
        <v>78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192</v>
      </c>
      <c r="C16" s="46">
        <f>'G-2'!C16+'G-4'!C16</f>
        <v>423</v>
      </c>
      <c r="D16" s="46">
        <f>'G-2'!D16+'G-4'!D16</f>
        <v>42</v>
      </c>
      <c r="E16" s="46">
        <f>'G-2'!E16+'G-4'!E16</f>
        <v>12</v>
      </c>
      <c r="F16" s="6">
        <f t="shared" si="0"/>
        <v>633</v>
      </c>
      <c r="G16" s="2">
        <f t="shared" si="3"/>
        <v>2905</v>
      </c>
      <c r="H16" s="19" t="s">
        <v>15</v>
      </c>
      <c r="I16" s="46">
        <f>'G-2'!I16+'G-4'!I16</f>
        <v>133</v>
      </c>
      <c r="J16" s="46">
        <f>'G-2'!J16+'G-4'!J16</f>
        <v>514</v>
      </c>
      <c r="K16" s="46">
        <f>'G-2'!K16+'G-4'!K16</f>
        <v>27</v>
      </c>
      <c r="L16" s="46">
        <f>'G-2'!L16+'G-4'!L16</f>
        <v>8</v>
      </c>
      <c r="M16" s="6">
        <f t="shared" si="1"/>
        <v>654.5</v>
      </c>
      <c r="N16" s="2">
        <f t="shared" si="4"/>
        <v>2665.5</v>
      </c>
      <c r="O16" s="19" t="s">
        <v>8</v>
      </c>
      <c r="P16" s="46">
        <f>'G-2'!P16+'G-4'!P16</f>
        <v>144</v>
      </c>
      <c r="Q16" s="46">
        <f>'G-2'!Q16+'G-4'!Q16</f>
        <v>523</v>
      </c>
      <c r="R16" s="46">
        <f>'G-2'!R16+'G-4'!R16</f>
        <v>34</v>
      </c>
      <c r="S16" s="46">
        <f>'G-2'!S16+'G-4'!S16</f>
        <v>3</v>
      </c>
      <c r="T16" s="6">
        <f t="shared" si="2"/>
        <v>670.5</v>
      </c>
      <c r="U16" s="2">
        <f t="shared" si="5"/>
        <v>2632</v>
      </c>
      <c r="W16" s="1" t="s">
        <v>79</v>
      </c>
      <c r="X16" s="51">
        <v>2067.5</v>
      </c>
      <c r="Y16" s="1" t="s">
        <v>73</v>
      </c>
      <c r="Z16" s="51">
        <v>1832</v>
      </c>
      <c r="AA16" s="1" t="s">
        <v>80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160</v>
      </c>
      <c r="C17" s="46">
        <f>'G-2'!C17+'G-4'!C17</f>
        <v>509</v>
      </c>
      <c r="D17" s="46">
        <f>'G-2'!D17+'G-4'!D17</f>
        <v>35</v>
      </c>
      <c r="E17" s="46">
        <f>'G-2'!E17+'G-4'!E17</f>
        <v>13</v>
      </c>
      <c r="F17" s="6">
        <f t="shared" si="0"/>
        <v>691.5</v>
      </c>
      <c r="G17" s="2">
        <f t="shared" si="3"/>
        <v>2815.5</v>
      </c>
      <c r="H17" s="19" t="s">
        <v>18</v>
      </c>
      <c r="I17" s="46">
        <f>'G-2'!I17+'G-4'!I17</f>
        <v>157</v>
      </c>
      <c r="J17" s="46">
        <f>'G-2'!J17+'G-4'!J17</f>
        <v>469</v>
      </c>
      <c r="K17" s="46">
        <f>'G-2'!K17+'G-4'!K17</f>
        <v>28</v>
      </c>
      <c r="L17" s="46">
        <f>'G-2'!L17+'G-4'!L17</f>
        <v>7</v>
      </c>
      <c r="M17" s="6">
        <f t="shared" si="1"/>
        <v>621</v>
      </c>
      <c r="N17" s="2">
        <f t="shared" si="4"/>
        <v>2608.5</v>
      </c>
      <c r="O17" s="19" t="s">
        <v>10</v>
      </c>
      <c r="P17" s="46">
        <f>'G-2'!P17+'G-4'!P17</f>
        <v>161</v>
      </c>
      <c r="Q17" s="46">
        <f>'G-2'!Q17+'G-4'!Q17</f>
        <v>513</v>
      </c>
      <c r="R17" s="46">
        <f>'G-2'!R17+'G-4'!R17</f>
        <v>29</v>
      </c>
      <c r="S17" s="46">
        <f>'G-2'!S17+'G-4'!S17</f>
        <v>6</v>
      </c>
      <c r="T17" s="6">
        <f t="shared" si="2"/>
        <v>666.5</v>
      </c>
      <c r="U17" s="2">
        <f t="shared" si="5"/>
        <v>2648</v>
      </c>
      <c r="W17" s="1" t="s">
        <v>76</v>
      </c>
      <c r="X17" s="51">
        <v>2079.5</v>
      </c>
      <c r="Y17" s="1" t="s">
        <v>71</v>
      </c>
      <c r="Z17" s="51">
        <v>1838.5</v>
      </c>
      <c r="AA17" s="1" t="s">
        <v>83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178</v>
      </c>
      <c r="C18" s="46">
        <f>'G-2'!C18+'G-4'!C18</f>
        <v>504</v>
      </c>
      <c r="D18" s="46">
        <f>'G-2'!D18+'G-4'!D18</f>
        <v>36</v>
      </c>
      <c r="E18" s="46">
        <f>'G-2'!E18+'G-4'!E18</f>
        <v>17</v>
      </c>
      <c r="F18" s="6">
        <f t="shared" si="0"/>
        <v>707.5</v>
      </c>
      <c r="G18" s="2">
        <f t="shared" si="3"/>
        <v>2735.5</v>
      </c>
      <c r="H18" s="19" t="s">
        <v>20</v>
      </c>
      <c r="I18" s="46">
        <f>'G-2'!I18+'G-4'!I18</f>
        <v>180</v>
      </c>
      <c r="J18" s="46">
        <f>'G-2'!J18+'G-4'!J18</f>
        <v>493</v>
      </c>
      <c r="K18" s="46">
        <f>'G-2'!K18+'G-4'!K18</f>
        <v>29</v>
      </c>
      <c r="L18" s="46">
        <f>'G-2'!L18+'G-4'!L18</f>
        <v>5</v>
      </c>
      <c r="M18" s="6">
        <f t="shared" si="1"/>
        <v>653.5</v>
      </c>
      <c r="N18" s="2">
        <f t="shared" si="4"/>
        <v>2583.5</v>
      </c>
      <c r="O18" s="19" t="s">
        <v>13</v>
      </c>
      <c r="P18" s="46">
        <f>'G-2'!P18+'G-4'!P18</f>
        <v>171</v>
      </c>
      <c r="Q18" s="46">
        <f>'G-2'!Q18+'G-4'!Q18</f>
        <v>490</v>
      </c>
      <c r="R18" s="46">
        <f>'G-2'!R18+'G-4'!R18</f>
        <v>30</v>
      </c>
      <c r="S18" s="46">
        <f>'G-2'!S18+'G-4'!S18</f>
        <v>1</v>
      </c>
      <c r="T18" s="6">
        <f t="shared" si="2"/>
        <v>638</v>
      </c>
      <c r="U18" s="2">
        <f t="shared" si="5"/>
        <v>2640.5</v>
      </c>
      <c r="W18" s="1" t="s">
        <v>64</v>
      </c>
      <c r="X18" s="51">
        <v>2112.5</v>
      </c>
      <c r="Y18" s="1" t="s">
        <v>87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167</v>
      </c>
      <c r="C19" s="47">
        <f>'G-2'!C19+'G-4'!C19</f>
        <v>484</v>
      </c>
      <c r="D19" s="47">
        <f>'G-2'!D19+'G-4'!D19</f>
        <v>36</v>
      </c>
      <c r="E19" s="47">
        <f>'G-2'!E19+'G-4'!E19</f>
        <v>17</v>
      </c>
      <c r="F19" s="7">
        <f t="shared" si="0"/>
        <v>682</v>
      </c>
      <c r="G19" s="3">
        <f t="shared" si="3"/>
        <v>2714</v>
      </c>
      <c r="H19" s="20" t="s">
        <v>22</v>
      </c>
      <c r="I19" s="46">
        <f>'G-2'!I19+'G-4'!I19</f>
        <v>148</v>
      </c>
      <c r="J19" s="46">
        <f>'G-2'!J19+'G-4'!J19</f>
        <v>471</v>
      </c>
      <c r="K19" s="46">
        <f>'G-2'!K19+'G-4'!K19</f>
        <v>29</v>
      </c>
      <c r="L19" s="46">
        <f>'G-2'!L19+'G-4'!L19</f>
        <v>5</v>
      </c>
      <c r="M19" s="6">
        <f t="shared" si="1"/>
        <v>615.5</v>
      </c>
      <c r="N19" s="2">
        <f>M16+M17+M18+M19</f>
        <v>2544.5</v>
      </c>
      <c r="O19" s="19" t="s">
        <v>16</v>
      </c>
      <c r="P19" s="46">
        <f>'G-2'!P19+'G-4'!P19</f>
        <v>111</v>
      </c>
      <c r="Q19" s="46">
        <f>'G-2'!Q19+'G-4'!Q19</f>
        <v>482</v>
      </c>
      <c r="R19" s="46">
        <f>'G-2'!R19+'G-4'!R19</f>
        <v>28</v>
      </c>
      <c r="S19" s="46">
        <f>'G-2'!S19+'G-4'!S19</f>
        <v>2</v>
      </c>
      <c r="T19" s="6">
        <f t="shared" si="2"/>
        <v>598.5</v>
      </c>
      <c r="U19" s="2">
        <f t="shared" si="5"/>
        <v>2573.5</v>
      </c>
      <c r="W19" s="1" t="s">
        <v>63</v>
      </c>
      <c r="X19" s="51">
        <v>2147.5</v>
      </c>
      <c r="Y19" s="1" t="s">
        <v>85</v>
      </c>
      <c r="Z19" s="51">
        <v>1876.5</v>
      </c>
      <c r="AA19" s="1" t="s">
        <v>88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170</v>
      </c>
      <c r="C20" s="45">
        <f>'G-2'!C20+'G-4'!C20</f>
        <v>549</v>
      </c>
      <c r="D20" s="45">
        <f>'G-2'!D20+'G-4'!D20</f>
        <v>36</v>
      </c>
      <c r="E20" s="45">
        <f>'G-2'!E20+'G-4'!E20</f>
        <v>15</v>
      </c>
      <c r="F20" s="8">
        <f t="shared" si="0"/>
        <v>743.5</v>
      </c>
      <c r="G20" s="35"/>
      <c r="H20" s="19" t="s">
        <v>24</v>
      </c>
      <c r="I20" s="46">
        <f>'G-2'!I20+'G-4'!I20</f>
        <v>158</v>
      </c>
      <c r="J20" s="46">
        <f>'G-2'!J20+'G-4'!J20</f>
        <v>498</v>
      </c>
      <c r="K20" s="46">
        <f>'G-2'!K20+'G-4'!K20</f>
        <v>26</v>
      </c>
      <c r="L20" s="46">
        <f>'G-2'!L20+'G-4'!L20</f>
        <v>13</v>
      </c>
      <c r="M20" s="8">
        <f t="shared" si="1"/>
        <v>661.5</v>
      </c>
      <c r="N20" s="2">
        <f>M17+M18+M19+M20</f>
        <v>2551.5</v>
      </c>
      <c r="O20" s="19" t="s">
        <v>45</v>
      </c>
      <c r="P20" s="46">
        <f>'G-2'!P20+'G-4'!P20</f>
        <v>143</v>
      </c>
      <c r="Q20" s="46">
        <f>'G-2'!Q20+'G-4'!Q20</f>
        <v>481</v>
      </c>
      <c r="R20" s="46">
        <f>'G-2'!R20+'G-4'!R20</f>
        <v>30</v>
      </c>
      <c r="S20" s="46">
        <f>'G-2'!S20+'G-4'!S20</f>
        <v>4</v>
      </c>
      <c r="T20" s="8">
        <f t="shared" si="2"/>
        <v>622.5</v>
      </c>
      <c r="U20" s="2">
        <f t="shared" si="5"/>
        <v>2525.5</v>
      </c>
      <c r="W20" s="1"/>
      <c r="X20" s="1"/>
      <c r="Y20" s="1" t="s">
        <v>89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165</v>
      </c>
      <c r="C21" s="46">
        <f>'G-2'!C21+'G-4'!C21</f>
        <v>550</v>
      </c>
      <c r="D21" s="46">
        <f>'G-2'!D21+'G-4'!D21</f>
        <v>36</v>
      </c>
      <c r="E21" s="46">
        <f>'G-2'!E21+'G-4'!E21</f>
        <v>15</v>
      </c>
      <c r="F21" s="6">
        <f t="shared" si="0"/>
        <v>742</v>
      </c>
      <c r="G21" s="36"/>
      <c r="H21" s="20" t="s">
        <v>25</v>
      </c>
      <c r="I21" s="46">
        <f>'G-2'!I21+'G-4'!I21</f>
        <v>189</v>
      </c>
      <c r="J21" s="46">
        <f>'G-2'!J21+'G-4'!J21</f>
        <v>536</v>
      </c>
      <c r="K21" s="46">
        <f>'G-2'!K21+'G-4'!K21</f>
        <v>37</v>
      </c>
      <c r="L21" s="46">
        <f>'G-2'!L21+'G-4'!L21</f>
        <v>7</v>
      </c>
      <c r="M21" s="6">
        <f t="shared" si="1"/>
        <v>722</v>
      </c>
      <c r="N21" s="2">
        <f>M18+M19+M20+M21</f>
        <v>2652.5</v>
      </c>
      <c r="O21" s="21" t="s">
        <v>46</v>
      </c>
      <c r="P21" s="47">
        <f>'G-2'!P21+'G-4'!P21</f>
        <v>150</v>
      </c>
      <c r="Q21" s="47">
        <f>'G-2'!Q21+'G-4'!Q21</f>
        <v>504</v>
      </c>
      <c r="R21" s="47">
        <f>'G-2'!R21+'G-4'!R21</f>
        <v>33</v>
      </c>
      <c r="S21" s="47">
        <f>'G-2'!S21+'G-4'!S21</f>
        <v>5</v>
      </c>
      <c r="T21" s="7">
        <f t="shared" si="2"/>
        <v>657.5</v>
      </c>
      <c r="U21" s="3">
        <f t="shared" si="5"/>
        <v>2516.5</v>
      </c>
      <c r="V21">
        <f>I21+I20+I19+I18</f>
        <v>675</v>
      </c>
      <c r="W21">
        <f t="shared" ref="W21:Y21" si="6">J21+J20+J19+J18</f>
        <v>1998</v>
      </c>
      <c r="X21">
        <f t="shared" si="6"/>
        <v>121</v>
      </c>
      <c r="Y21">
        <f t="shared" si="6"/>
        <v>30</v>
      </c>
      <c r="Z21" s="51">
        <v>1896</v>
      </c>
      <c r="AA21" s="1" t="s">
        <v>69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159</v>
      </c>
      <c r="C22" s="46">
        <f>'G-2'!C22+'G-4'!C22</f>
        <v>539</v>
      </c>
      <c r="D22" s="46">
        <f>'G-2'!D22+'G-4'!D22</f>
        <v>29</v>
      </c>
      <c r="E22" s="46">
        <f>'G-2'!E22+'G-4'!E22</f>
        <v>13</v>
      </c>
      <c r="F22" s="6">
        <f t="shared" si="0"/>
        <v>709</v>
      </c>
      <c r="G22" s="2"/>
      <c r="H22" s="21" t="s">
        <v>26</v>
      </c>
      <c r="I22" s="46">
        <f>'G-2'!I22+'G-4'!I22</f>
        <v>182</v>
      </c>
      <c r="J22" s="46">
        <f>'G-2'!J22+'G-4'!J22</f>
        <v>494</v>
      </c>
      <c r="K22" s="46">
        <f>'G-2'!K22+'G-4'!K22</f>
        <v>45</v>
      </c>
      <c r="L22" s="46">
        <f>'G-2'!L22+'G-4'!L22</f>
        <v>11</v>
      </c>
      <c r="M22" s="6">
        <f t="shared" si="1"/>
        <v>702.5</v>
      </c>
      <c r="N22" s="3">
        <f>M19+M20+M21+M22</f>
        <v>2701.5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90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5" t="s">
        <v>50</v>
      </c>
      <c r="D23" s="156"/>
      <c r="E23" s="156"/>
      <c r="F23" s="157"/>
      <c r="G23" s="53">
        <f>MAX(G13:G19)</f>
        <v>3300</v>
      </c>
      <c r="H23" s="159" t="s">
        <v>48</v>
      </c>
      <c r="I23" s="160"/>
      <c r="J23" s="161" t="s">
        <v>50</v>
      </c>
      <c r="K23" s="162"/>
      <c r="L23" s="162"/>
      <c r="M23" s="163"/>
      <c r="N23" s="54">
        <f>MAX(N10:N22)</f>
        <v>2848.5</v>
      </c>
      <c r="O23" s="151" t="s">
        <v>49</v>
      </c>
      <c r="P23" s="152"/>
      <c r="Q23" s="155" t="s">
        <v>50</v>
      </c>
      <c r="R23" s="156"/>
      <c r="S23" s="156"/>
      <c r="T23" s="157"/>
      <c r="U23" s="53">
        <f>MAX(U13:U21)</f>
        <v>2648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70</v>
      </c>
      <c r="D24" s="55"/>
      <c r="E24" s="55"/>
      <c r="F24" s="56" t="s">
        <v>63</v>
      </c>
      <c r="G24" s="57"/>
      <c r="H24" s="153"/>
      <c r="I24" s="154"/>
      <c r="J24" s="52" t="s">
        <v>70</v>
      </c>
      <c r="K24" s="55"/>
      <c r="L24" s="55"/>
      <c r="M24" s="56" t="s">
        <v>71</v>
      </c>
      <c r="N24" s="57"/>
      <c r="O24" s="153"/>
      <c r="P24" s="154"/>
      <c r="Q24" s="52" t="s">
        <v>70</v>
      </c>
      <c r="R24" s="55"/>
      <c r="S24" s="55"/>
      <c r="T24" s="56" t="s">
        <v>83</v>
      </c>
      <c r="U24" s="57"/>
      <c r="W24" s="1"/>
      <c r="X24" s="1"/>
      <c r="Y24" s="58" t="s">
        <v>70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5" t="s">
        <v>109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6" t="s">
        <v>110</v>
      </c>
      <c r="B4" s="166"/>
      <c r="C4" s="167" t="s">
        <v>60</v>
      </c>
      <c r="D4" s="167"/>
      <c r="E4" s="167"/>
      <c r="F4" s="77"/>
      <c r="G4" s="73"/>
      <c r="H4" s="73"/>
      <c r="I4" s="73"/>
      <c r="J4" s="73"/>
    </row>
    <row r="5" spans="1:10" x14ac:dyDescent="0.2">
      <c r="A5" s="136" t="s">
        <v>56</v>
      </c>
      <c r="B5" s="136"/>
      <c r="C5" s="168" t="str">
        <f>'G-2'!D5</f>
        <v>CALLE 74 X CARRERA 43</v>
      </c>
      <c r="D5" s="168"/>
      <c r="E5" s="168"/>
      <c r="F5" s="78"/>
      <c r="G5" s="79"/>
      <c r="H5" s="70" t="s">
        <v>53</v>
      </c>
      <c r="I5" s="169">
        <f>'G-2'!L5</f>
        <v>1358</v>
      </c>
      <c r="J5" s="169"/>
    </row>
    <row r="6" spans="1:10" x14ac:dyDescent="0.2">
      <c r="A6" s="136" t="s">
        <v>111</v>
      </c>
      <c r="B6" s="136"/>
      <c r="C6" s="170" t="s">
        <v>152</v>
      </c>
      <c r="D6" s="170"/>
      <c r="E6" s="170"/>
      <c r="F6" s="78"/>
      <c r="G6" s="79"/>
      <c r="H6" s="70" t="s">
        <v>58</v>
      </c>
      <c r="I6" s="171">
        <f>'G-2'!S6</f>
        <v>42391</v>
      </c>
      <c r="J6" s="171"/>
    </row>
    <row r="7" spans="1:10" x14ac:dyDescent="0.2">
      <c r="A7" s="80"/>
      <c r="B7" s="80"/>
      <c r="C7" s="172"/>
      <c r="D7" s="172"/>
      <c r="E7" s="172"/>
      <c r="F7" s="172"/>
      <c r="G7" s="77"/>
      <c r="H7" s="81"/>
      <c r="I7" s="82"/>
      <c r="J7" s="73"/>
    </row>
    <row r="8" spans="1:10" x14ac:dyDescent="0.2">
      <c r="A8" s="173" t="s">
        <v>112</v>
      </c>
      <c r="B8" s="175" t="s">
        <v>113</v>
      </c>
      <c r="C8" s="173" t="s">
        <v>114</v>
      </c>
      <c r="D8" s="175" t="s">
        <v>115</v>
      </c>
      <c r="E8" s="83" t="s">
        <v>116</v>
      </c>
      <c r="F8" s="84" t="s">
        <v>117</v>
      </c>
      <c r="G8" s="85" t="s">
        <v>118</v>
      </c>
      <c r="H8" s="84" t="s">
        <v>119</v>
      </c>
      <c r="I8" s="177" t="s">
        <v>120</v>
      </c>
      <c r="J8" s="179" t="s">
        <v>121</v>
      </c>
    </row>
    <row r="9" spans="1:10" x14ac:dyDescent="0.2">
      <c r="A9" s="174"/>
      <c r="B9" s="176"/>
      <c r="C9" s="174"/>
      <c r="D9" s="176"/>
      <c r="E9" s="86" t="s">
        <v>52</v>
      </c>
      <c r="F9" s="87" t="s">
        <v>0</v>
      </c>
      <c r="G9" s="88" t="s">
        <v>2</v>
      </c>
      <c r="H9" s="87" t="s">
        <v>3</v>
      </c>
      <c r="I9" s="178"/>
      <c r="J9" s="180"/>
    </row>
    <row r="10" spans="1:10" x14ac:dyDescent="0.2">
      <c r="A10" s="181" t="s">
        <v>122</v>
      </c>
      <c r="B10" s="184"/>
      <c r="C10" s="89"/>
      <c r="D10" s="90" t="s">
        <v>123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2"/>
      <c r="B11" s="185"/>
      <c r="C11" s="89" t="s">
        <v>124</v>
      </c>
      <c r="D11" s="92" t="s">
        <v>125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82"/>
      <c r="B12" s="185"/>
      <c r="C12" s="95" t="s">
        <v>134</v>
      </c>
      <c r="D12" s="96" t="s">
        <v>126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82"/>
      <c r="B13" s="185"/>
      <c r="C13" s="99"/>
      <c r="D13" s="90" t="s">
        <v>123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2"/>
      <c r="B14" s="185"/>
      <c r="C14" s="89" t="s">
        <v>127</v>
      </c>
      <c r="D14" s="92" t="s">
        <v>125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82"/>
      <c r="B15" s="185"/>
      <c r="C15" s="95" t="s">
        <v>135</v>
      </c>
      <c r="D15" s="96" t="s">
        <v>126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82"/>
      <c r="B16" s="185"/>
      <c r="C16" s="99"/>
      <c r="D16" s="90" t="s">
        <v>123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2"/>
      <c r="B17" s="185"/>
      <c r="C17" s="89" t="s">
        <v>128</v>
      </c>
      <c r="D17" s="92" t="s">
        <v>125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83"/>
      <c r="B18" s="186"/>
      <c r="C18" s="100" t="s">
        <v>136</v>
      </c>
      <c r="D18" s="96" t="s">
        <v>126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81" t="s">
        <v>129</v>
      </c>
      <c r="B19" s="184">
        <v>2</v>
      </c>
      <c r="C19" s="101"/>
      <c r="D19" s="90" t="s">
        <v>123</v>
      </c>
      <c r="E19" s="50">
        <v>6</v>
      </c>
      <c r="F19" s="50">
        <v>30</v>
      </c>
      <c r="G19" s="50">
        <v>0</v>
      </c>
      <c r="H19" s="50">
        <v>1</v>
      </c>
      <c r="I19" s="50">
        <f t="shared" si="0"/>
        <v>35.5</v>
      </c>
      <c r="J19" s="91">
        <f>IF(I19=0,"0,00",I19/SUM(I19:I21)*100)</f>
        <v>6.9607843137254903</v>
      </c>
    </row>
    <row r="20" spans="1:10" x14ac:dyDescent="0.2">
      <c r="A20" s="182"/>
      <c r="B20" s="185"/>
      <c r="C20" s="89" t="s">
        <v>124</v>
      </c>
      <c r="D20" s="92" t="s">
        <v>125</v>
      </c>
      <c r="E20" s="93">
        <v>80</v>
      </c>
      <c r="F20" s="93">
        <v>351</v>
      </c>
      <c r="G20" s="93">
        <v>38</v>
      </c>
      <c r="H20" s="93">
        <v>3</v>
      </c>
      <c r="I20" s="93">
        <f t="shared" si="0"/>
        <v>474.5</v>
      </c>
      <c r="J20" s="94">
        <f>IF(I20=0,"0,00",I20/SUM(I19:I21)*100)</f>
        <v>93.039215686274517</v>
      </c>
    </row>
    <row r="21" spans="1:10" x14ac:dyDescent="0.2">
      <c r="A21" s="182"/>
      <c r="B21" s="185"/>
      <c r="C21" s="95" t="s">
        <v>137</v>
      </c>
      <c r="D21" s="96" t="s">
        <v>126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82"/>
      <c r="B22" s="185"/>
      <c r="C22" s="99"/>
      <c r="D22" s="90" t="s">
        <v>123</v>
      </c>
      <c r="E22" s="50">
        <v>8</v>
      </c>
      <c r="F22" s="50">
        <v>35</v>
      </c>
      <c r="G22" s="50">
        <v>0</v>
      </c>
      <c r="H22" s="50">
        <v>1</v>
      </c>
      <c r="I22" s="50">
        <f t="shared" si="0"/>
        <v>41.5</v>
      </c>
      <c r="J22" s="91">
        <f>IF(I22=0,"0,00",I22/SUM(I22:I24)*100)</f>
        <v>9.6736596736596745</v>
      </c>
    </row>
    <row r="23" spans="1:10" x14ac:dyDescent="0.2">
      <c r="A23" s="182"/>
      <c r="B23" s="185"/>
      <c r="C23" s="89" t="s">
        <v>127</v>
      </c>
      <c r="D23" s="92" t="s">
        <v>125</v>
      </c>
      <c r="E23" s="93">
        <v>93</v>
      </c>
      <c r="F23" s="93">
        <v>266</v>
      </c>
      <c r="G23" s="93">
        <v>35</v>
      </c>
      <c r="H23" s="93">
        <v>2</v>
      </c>
      <c r="I23" s="93">
        <f t="shared" si="0"/>
        <v>387.5</v>
      </c>
      <c r="J23" s="94">
        <f>IF(I23=0,"0,00",I23/SUM(I22:I24)*100)</f>
        <v>90.326340326340329</v>
      </c>
    </row>
    <row r="24" spans="1:10" x14ac:dyDescent="0.2">
      <c r="A24" s="182"/>
      <c r="B24" s="185"/>
      <c r="C24" s="95" t="s">
        <v>138</v>
      </c>
      <c r="D24" s="96" t="s">
        <v>126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82"/>
      <c r="B25" s="185"/>
      <c r="C25" s="99"/>
      <c r="D25" s="90" t="s">
        <v>123</v>
      </c>
      <c r="E25" s="50">
        <v>13</v>
      </c>
      <c r="F25" s="50">
        <v>44</v>
      </c>
      <c r="G25" s="50">
        <v>0</v>
      </c>
      <c r="H25" s="50">
        <v>1</v>
      </c>
      <c r="I25" s="50">
        <f t="shared" si="0"/>
        <v>53</v>
      </c>
      <c r="J25" s="91">
        <f>IF(I25=0,"0,00",I25/SUM(I25:I27)*100)</f>
        <v>11.484290357529794</v>
      </c>
    </row>
    <row r="26" spans="1:10" x14ac:dyDescent="0.2">
      <c r="A26" s="182"/>
      <c r="B26" s="185"/>
      <c r="C26" s="89" t="s">
        <v>128</v>
      </c>
      <c r="D26" s="92" t="s">
        <v>125</v>
      </c>
      <c r="E26" s="93">
        <v>101</v>
      </c>
      <c r="F26" s="93">
        <v>290</v>
      </c>
      <c r="G26" s="93">
        <v>29</v>
      </c>
      <c r="H26" s="93">
        <v>4</v>
      </c>
      <c r="I26" s="93">
        <f t="shared" si="0"/>
        <v>408.5</v>
      </c>
      <c r="J26" s="94">
        <f>IF(I26=0,"0,00",I26/SUM(I25:I27)*100)</f>
        <v>88.515709642470213</v>
      </c>
    </row>
    <row r="27" spans="1:10" x14ac:dyDescent="0.2">
      <c r="A27" s="183"/>
      <c r="B27" s="186"/>
      <c r="C27" s="100" t="s">
        <v>139</v>
      </c>
      <c r="D27" s="96" t="s">
        <v>126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81" t="s">
        <v>130</v>
      </c>
      <c r="B28" s="184"/>
      <c r="C28" s="101"/>
      <c r="D28" s="90" t="s">
        <v>123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82"/>
      <c r="B29" s="185"/>
      <c r="C29" s="89" t="s">
        <v>124</v>
      </c>
      <c r="D29" s="92" t="s">
        <v>125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82"/>
      <c r="B30" s="185"/>
      <c r="C30" s="95" t="s">
        <v>140</v>
      </c>
      <c r="D30" s="96" t="s">
        <v>126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82"/>
      <c r="B31" s="185"/>
      <c r="C31" s="99"/>
      <c r="D31" s="90" t="s">
        <v>123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82"/>
      <c r="B32" s="185"/>
      <c r="C32" s="89" t="s">
        <v>127</v>
      </c>
      <c r="D32" s="92" t="s">
        <v>125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82"/>
      <c r="B33" s="185"/>
      <c r="C33" s="95" t="s">
        <v>141</v>
      </c>
      <c r="D33" s="96" t="s">
        <v>126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82"/>
      <c r="B34" s="185"/>
      <c r="C34" s="99"/>
      <c r="D34" s="90" t="s">
        <v>123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82"/>
      <c r="B35" s="185"/>
      <c r="C35" s="89" t="s">
        <v>128</v>
      </c>
      <c r="D35" s="92" t="s">
        <v>125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3"/>
      <c r="B36" s="186"/>
      <c r="C36" s="100" t="s">
        <v>142</v>
      </c>
      <c r="D36" s="96" t="s">
        <v>126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81" t="s">
        <v>131</v>
      </c>
      <c r="B37" s="184">
        <v>3</v>
      </c>
      <c r="C37" s="101"/>
      <c r="D37" s="90" t="s">
        <v>123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82"/>
      <c r="B38" s="185"/>
      <c r="C38" s="89" t="s">
        <v>124</v>
      </c>
      <c r="D38" s="92" t="s">
        <v>125</v>
      </c>
      <c r="E38" s="93">
        <v>203</v>
      </c>
      <c r="F38" s="93">
        <v>538</v>
      </c>
      <c r="G38" s="93">
        <v>34</v>
      </c>
      <c r="H38" s="93">
        <v>17</v>
      </c>
      <c r="I38" s="93">
        <f t="shared" si="0"/>
        <v>750</v>
      </c>
      <c r="J38" s="94">
        <f>IF(I38=0,"0,00",I38/SUM(I37:I39)*100)</f>
        <v>78.45188284518828</v>
      </c>
    </row>
    <row r="39" spans="1:10" x14ac:dyDescent="0.2">
      <c r="A39" s="182"/>
      <c r="B39" s="185"/>
      <c r="C39" s="95" t="s">
        <v>143</v>
      </c>
      <c r="D39" s="96" t="s">
        <v>126</v>
      </c>
      <c r="E39" s="49">
        <v>58</v>
      </c>
      <c r="F39" s="49">
        <v>152</v>
      </c>
      <c r="G39" s="49">
        <v>0</v>
      </c>
      <c r="H39" s="49">
        <v>10</v>
      </c>
      <c r="I39" s="97">
        <f t="shared" si="0"/>
        <v>206</v>
      </c>
      <c r="J39" s="98">
        <f>IF(I39=0,"0,00",I39/SUM(I37:I39)*100)</f>
        <v>21.548117154811717</v>
      </c>
    </row>
    <row r="40" spans="1:10" x14ac:dyDescent="0.2">
      <c r="A40" s="182"/>
      <c r="B40" s="185"/>
      <c r="C40" s="99"/>
      <c r="D40" s="90" t="s">
        <v>123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82"/>
      <c r="B41" s="185"/>
      <c r="C41" s="89" t="s">
        <v>127</v>
      </c>
      <c r="D41" s="92" t="s">
        <v>125</v>
      </c>
      <c r="E41" s="93">
        <v>199</v>
      </c>
      <c r="F41" s="93">
        <v>579</v>
      </c>
      <c r="G41" s="93">
        <v>47</v>
      </c>
      <c r="H41" s="93">
        <v>11</v>
      </c>
      <c r="I41" s="93">
        <f t="shared" si="0"/>
        <v>800</v>
      </c>
      <c r="J41" s="94">
        <f>IF(I41=0,"0,00",I41/SUM(I40:I42)*100)</f>
        <v>80.361627322953282</v>
      </c>
    </row>
    <row r="42" spans="1:10" x14ac:dyDescent="0.2">
      <c r="A42" s="182"/>
      <c r="B42" s="185"/>
      <c r="C42" s="95" t="s">
        <v>144</v>
      </c>
      <c r="D42" s="96" t="s">
        <v>126</v>
      </c>
      <c r="E42" s="49">
        <v>71</v>
      </c>
      <c r="F42" s="49">
        <v>150</v>
      </c>
      <c r="G42" s="49">
        <v>0</v>
      </c>
      <c r="H42" s="49">
        <v>4</v>
      </c>
      <c r="I42" s="97">
        <f t="shared" si="0"/>
        <v>195.5</v>
      </c>
      <c r="J42" s="98">
        <f>IF(I42=0,"0,00",I42/SUM(I40:I42)*100)</f>
        <v>19.638372677046711</v>
      </c>
    </row>
    <row r="43" spans="1:10" x14ac:dyDescent="0.2">
      <c r="A43" s="182"/>
      <c r="B43" s="185"/>
      <c r="C43" s="99"/>
      <c r="D43" s="90" t="s">
        <v>123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82"/>
      <c r="B44" s="185"/>
      <c r="C44" s="89" t="s">
        <v>128</v>
      </c>
      <c r="D44" s="92" t="s">
        <v>125</v>
      </c>
      <c r="E44" s="93">
        <v>133</v>
      </c>
      <c r="F44" s="93">
        <v>557</v>
      </c>
      <c r="G44" s="93">
        <v>34</v>
      </c>
      <c r="H44" s="93">
        <v>4</v>
      </c>
      <c r="I44" s="93">
        <f t="shared" si="0"/>
        <v>701.5</v>
      </c>
      <c r="J44" s="94">
        <f>IF(I44=0,"0,00",I44/SUM(I43:I45)*100)</f>
        <v>85.705558949297497</v>
      </c>
    </row>
    <row r="45" spans="1:10" x14ac:dyDescent="0.2">
      <c r="A45" s="183"/>
      <c r="B45" s="186"/>
      <c r="C45" s="100" t="s">
        <v>145</v>
      </c>
      <c r="D45" s="96" t="s">
        <v>126</v>
      </c>
      <c r="E45" s="49">
        <v>46</v>
      </c>
      <c r="F45" s="49">
        <v>94</v>
      </c>
      <c r="G45" s="49">
        <v>0</v>
      </c>
      <c r="H45" s="49">
        <v>0</v>
      </c>
      <c r="I45" s="102">
        <f t="shared" si="0"/>
        <v>117</v>
      </c>
      <c r="J45" s="98">
        <f>IF(I45=0,"0,00",I45/SUM(I43:I45)*100)</f>
        <v>14.294441050702506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2"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140625" customWidth="1"/>
    <col min="17" max="20" width="4.7109375" customWidth="1"/>
    <col min="21" max="21" width="7" customWidth="1"/>
    <col min="22" max="25" width="4.7109375" customWidth="1"/>
    <col min="26" max="26" width="6.5703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8" t="s">
        <v>92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8" t="s">
        <v>93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8" t="s">
        <v>94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9" t="s">
        <v>95</v>
      </c>
      <c r="B8" s="189"/>
      <c r="C8" s="190" t="s">
        <v>96</v>
      </c>
      <c r="D8" s="190"/>
      <c r="E8" s="190"/>
      <c r="F8" s="190"/>
      <c r="G8" s="190"/>
      <c r="H8" s="190"/>
      <c r="I8" s="59"/>
      <c r="J8" s="59"/>
      <c r="K8" s="59"/>
      <c r="L8" s="189" t="s">
        <v>97</v>
      </c>
      <c r="M8" s="189"/>
      <c r="N8" s="189"/>
      <c r="O8" s="190" t="str">
        <f>'G-2'!D5</f>
        <v>CALLE 74 X CARRERA 43</v>
      </c>
      <c r="P8" s="190"/>
      <c r="Q8" s="190"/>
      <c r="R8" s="190"/>
      <c r="S8" s="190"/>
      <c r="T8" s="59"/>
      <c r="U8" s="59"/>
      <c r="V8" s="189" t="s">
        <v>98</v>
      </c>
      <c r="W8" s="189"/>
      <c r="X8" s="189"/>
      <c r="Y8" s="190">
        <f>'G-2'!L5</f>
        <v>1358</v>
      </c>
      <c r="Z8" s="190"/>
      <c r="AA8" s="190"/>
      <c r="AB8" s="59"/>
      <c r="AC8" s="59"/>
      <c r="AD8" s="59"/>
      <c r="AE8" s="59"/>
      <c r="AF8" s="59"/>
      <c r="AG8" s="59"/>
      <c r="AH8" s="189" t="s">
        <v>99</v>
      </c>
      <c r="AI8" s="189"/>
      <c r="AJ8" s="193">
        <f>'G-2'!S6</f>
        <v>42391</v>
      </c>
      <c r="AK8" s="193"/>
      <c r="AL8" s="193"/>
      <c r="AM8" s="19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7" t="s">
        <v>132</v>
      </c>
      <c r="E10" s="187"/>
      <c r="F10" s="187"/>
      <c r="G10" s="187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7" t="s">
        <v>133</v>
      </c>
      <c r="T10" s="187"/>
      <c r="U10" s="187"/>
      <c r="V10" s="187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7" t="s">
        <v>49</v>
      </c>
      <c r="AI10" s="187"/>
      <c r="AJ10" s="187"/>
      <c r="AK10" s="187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100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4" t="s">
        <v>101</v>
      </c>
      <c r="U12" s="19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103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104</v>
      </c>
      <c r="B15" s="118"/>
      <c r="C15" s="119" t="s">
        <v>105</v>
      </c>
      <c r="D15" s="120">
        <f>DIRECCIONALIDAD!J10/100</f>
        <v>0</v>
      </c>
      <c r="E15" s="119"/>
      <c r="F15" s="119" t="s">
        <v>106</v>
      </c>
      <c r="G15" s="120">
        <f>DIRECCIONALIDAD!J11/100</f>
        <v>0</v>
      </c>
      <c r="H15" s="119"/>
      <c r="I15" s="119" t="s">
        <v>107</v>
      </c>
      <c r="J15" s="120">
        <f>DIRECCIONALIDAD!J12/100</f>
        <v>0</v>
      </c>
      <c r="K15" s="121"/>
      <c r="L15" s="115"/>
      <c r="M15" s="118"/>
      <c r="N15" s="119"/>
      <c r="O15" s="119" t="s">
        <v>105</v>
      </c>
      <c r="P15" s="120">
        <f>DIRECCIONALIDAD!J13/100</f>
        <v>0</v>
      </c>
      <c r="Q15" s="119"/>
      <c r="R15" s="119"/>
      <c r="S15" s="119"/>
      <c r="T15" s="119" t="s">
        <v>106</v>
      </c>
      <c r="U15" s="120">
        <f>DIRECCIONALIDAD!J14/100</f>
        <v>0</v>
      </c>
      <c r="V15" s="119"/>
      <c r="W15" s="119"/>
      <c r="X15" s="119"/>
      <c r="Y15" s="119" t="s">
        <v>107</v>
      </c>
      <c r="Z15" s="120">
        <f>DIRECCIONALIDAD!J15/100</f>
        <v>0</v>
      </c>
      <c r="AA15" s="119"/>
      <c r="AB15" s="121"/>
      <c r="AC15" s="115"/>
      <c r="AD15" s="118"/>
      <c r="AE15" s="119" t="s">
        <v>105</v>
      </c>
      <c r="AF15" s="120">
        <f>DIRECCIONALIDAD!J16/100</f>
        <v>0</v>
      </c>
      <c r="AG15" s="119"/>
      <c r="AH15" s="119"/>
      <c r="AI15" s="119"/>
      <c r="AJ15" s="119" t="s">
        <v>106</v>
      </c>
      <c r="AK15" s="120">
        <f>DIRECCIONALIDAD!J17/100</f>
        <v>0</v>
      </c>
      <c r="AL15" s="119"/>
      <c r="AM15" s="119"/>
      <c r="AN15" s="119" t="s">
        <v>107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31" t="s">
        <v>153</v>
      </c>
      <c r="B16" s="132">
        <f>MAX(B14:K14)</f>
        <v>0</v>
      </c>
      <c r="C16" s="119" t="s">
        <v>105</v>
      </c>
      <c r="D16" s="133">
        <f>+B16*D15</f>
        <v>0</v>
      </c>
      <c r="E16" s="119"/>
      <c r="F16" s="119" t="s">
        <v>106</v>
      </c>
      <c r="G16" s="133">
        <f>+B16*G15</f>
        <v>0</v>
      </c>
      <c r="H16" s="119"/>
      <c r="I16" s="119" t="s">
        <v>107</v>
      </c>
      <c r="J16" s="133">
        <f>+B16*J15</f>
        <v>0</v>
      </c>
      <c r="K16" s="121"/>
      <c r="L16" s="115"/>
      <c r="M16" s="132">
        <f>MAX(M14:AB14)</f>
        <v>0</v>
      </c>
      <c r="N16" s="119"/>
      <c r="O16" s="119" t="s">
        <v>105</v>
      </c>
      <c r="P16" s="134">
        <f>+M16*P15</f>
        <v>0</v>
      </c>
      <c r="Q16" s="119"/>
      <c r="R16" s="119"/>
      <c r="S16" s="119"/>
      <c r="T16" s="119" t="s">
        <v>106</v>
      </c>
      <c r="U16" s="134">
        <f>+M16*U15</f>
        <v>0</v>
      </c>
      <c r="V16" s="119"/>
      <c r="W16" s="119"/>
      <c r="X16" s="119"/>
      <c r="Y16" s="119" t="s">
        <v>107</v>
      </c>
      <c r="Z16" s="134">
        <f>+M16*Z15</f>
        <v>0</v>
      </c>
      <c r="AA16" s="119"/>
      <c r="AB16" s="121"/>
      <c r="AC16" s="115"/>
      <c r="AD16" s="132">
        <f>MAX(AD14:AO14)</f>
        <v>0</v>
      </c>
      <c r="AE16" s="119" t="s">
        <v>105</v>
      </c>
      <c r="AF16" s="133">
        <f>+AD16*AF15</f>
        <v>0</v>
      </c>
      <c r="AG16" s="119"/>
      <c r="AH16" s="119"/>
      <c r="AI16" s="119"/>
      <c r="AJ16" s="119" t="s">
        <v>106</v>
      </c>
      <c r="AK16" s="133">
        <f>+AD16*AK15</f>
        <v>0</v>
      </c>
      <c r="AL16" s="119"/>
      <c r="AM16" s="119"/>
      <c r="AN16" s="119" t="s">
        <v>107</v>
      </c>
      <c r="AO16" s="135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1" t="s">
        <v>101</v>
      </c>
      <c r="U17" s="191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102</v>
      </c>
      <c r="B18" s="116">
        <f>'G-2'!F10</f>
        <v>354</v>
      </c>
      <c r="C18" s="116">
        <f>'G-2'!F11</f>
        <v>331.5</v>
      </c>
      <c r="D18" s="116">
        <f>'G-2'!F12</f>
        <v>380.5</v>
      </c>
      <c r="E18" s="116">
        <f>'G-2'!F13</f>
        <v>310.5</v>
      </c>
      <c r="F18" s="116">
        <f>'G-2'!F14</f>
        <v>320</v>
      </c>
      <c r="G18" s="116">
        <f>'G-2'!F15</f>
        <v>256</v>
      </c>
      <c r="H18" s="116">
        <f>'G-2'!F16</f>
        <v>239</v>
      </c>
      <c r="I18" s="116">
        <f>'G-2'!F17</f>
        <v>252</v>
      </c>
      <c r="J18" s="116">
        <f>'G-2'!F18</f>
        <v>230.5</v>
      </c>
      <c r="K18" s="116">
        <f>'G-2'!F19</f>
        <v>219.5</v>
      </c>
      <c r="L18" s="117"/>
      <c r="M18" s="116">
        <f>'G-2'!F20</f>
        <v>250</v>
      </c>
      <c r="N18" s="116">
        <f>'G-2'!F21</f>
        <v>272</v>
      </c>
      <c r="O18" s="116">
        <f>'G-2'!F22</f>
        <v>243</v>
      </c>
      <c r="P18" s="116">
        <f>'G-2'!M10</f>
        <v>192.5</v>
      </c>
      <c r="Q18" s="116">
        <f>'G-2'!M11</f>
        <v>220.5</v>
      </c>
      <c r="R18" s="116">
        <f>'G-2'!M12</f>
        <v>212.5</v>
      </c>
      <c r="S18" s="116">
        <f>'G-2'!M13</f>
        <v>192.5</v>
      </c>
      <c r="T18" s="116">
        <f>'G-2'!M14</f>
        <v>202</v>
      </c>
      <c r="U18" s="116">
        <f>'G-2'!M15</f>
        <v>191.5</v>
      </c>
      <c r="V18" s="116">
        <f>'G-2'!M16</f>
        <v>206.5</v>
      </c>
      <c r="W18" s="116">
        <f>'G-2'!M17</f>
        <v>208</v>
      </c>
      <c r="X18" s="116">
        <f>'G-2'!M18</f>
        <v>225</v>
      </c>
      <c r="Y18" s="116">
        <f>'G-2'!M19</f>
        <v>203</v>
      </c>
      <c r="Z18" s="116">
        <f>'G-2'!M20</f>
        <v>218.5</v>
      </c>
      <c r="AA18" s="116">
        <f>'G-2'!M21</f>
        <v>235.5</v>
      </c>
      <c r="AB18" s="116">
        <f>'G-2'!M22</f>
        <v>193.5</v>
      </c>
      <c r="AC18" s="117"/>
      <c r="AD18" s="116">
        <f>'G-2'!T10</f>
        <v>216</v>
      </c>
      <c r="AE18" s="116">
        <f>'G-2'!T11</f>
        <v>207</v>
      </c>
      <c r="AF18" s="116">
        <f>'G-2'!T12</f>
        <v>200</v>
      </c>
      <c r="AG18" s="116">
        <f>'G-2'!T13</f>
        <v>212.5</v>
      </c>
      <c r="AH18" s="116">
        <f>'G-2'!T14</f>
        <v>201.5</v>
      </c>
      <c r="AI18" s="116">
        <f>'G-2'!T15</f>
        <v>227.5</v>
      </c>
      <c r="AJ18" s="116">
        <f>'G-2'!T16</f>
        <v>211.5</v>
      </c>
      <c r="AK18" s="116">
        <f>'G-2'!T17</f>
        <v>205.5</v>
      </c>
      <c r="AL18" s="116">
        <f>'G-2'!T18</f>
        <v>225</v>
      </c>
      <c r="AM18" s="116">
        <f>'G-2'!T19</f>
        <v>194</v>
      </c>
      <c r="AN18" s="116">
        <f>'G-2'!T20</f>
        <v>225.5</v>
      </c>
      <c r="AO18" s="116">
        <f>'G-2'!T21</f>
        <v>236</v>
      </c>
      <c r="AP18" s="68"/>
      <c r="AQ18" s="68"/>
      <c r="AR18" s="68"/>
      <c r="AS18" s="68"/>
      <c r="AT18" s="68"/>
      <c r="AU18" s="68">
        <f t="shared" ref="AU18:BA18" si="6">E19</f>
        <v>1376.5</v>
      </c>
      <c r="AV18" s="68">
        <f t="shared" si="6"/>
        <v>1342.5</v>
      </c>
      <c r="AW18" s="68">
        <f t="shared" si="6"/>
        <v>1267</v>
      </c>
      <c r="AX18" s="68">
        <f t="shared" si="6"/>
        <v>1125.5</v>
      </c>
      <c r="AY18" s="68">
        <f t="shared" si="6"/>
        <v>1067</v>
      </c>
      <c r="AZ18" s="68">
        <f t="shared" si="6"/>
        <v>977.5</v>
      </c>
      <c r="BA18" s="68">
        <f t="shared" si="6"/>
        <v>941</v>
      </c>
      <c r="BB18" s="68"/>
      <c r="BC18" s="68"/>
      <c r="BD18" s="68"/>
      <c r="BE18" s="68">
        <f t="shared" ref="BE18:BQ18" si="7">P19</f>
        <v>957.5</v>
      </c>
      <c r="BF18" s="68">
        <f t="shared" si="7"/>
        <v>928</v>
      </c>
      <c r="BG18" s="68">
        <f t="shared" si="7"/>
        <v>868.5</v>
      </c>
      <c r="BH18" s="68">
        <f t="shared" si="7"/>
        <v>818</v>
      </c>
      <c r="BI18" s="68">
        <f t="shared" si="7"/>
        <v>827.5</v>
      </c>
      <c r="BJ18" s="68">
        <f t="shared" si="7"/>
        <v>798.5</v>
      </c>
      <c r="BK18" s="68">
        <f t="shared" si="7"/>
        <v>792.5</v>
      </c>
      <c r="BL18" s="68">
        <f t="shared" si="7"/>
        <v>808</v>
      </c>
      <c r="BM18" s="68">
        <f t="shared" si="7"/>
        <v>831</v>
      </c>
      <c r="BN18" s="68">
        <f t="shared" si="7"/>
        <v>842.5</v>
      </c>
      <c r="BO18" s="68">
        <f t="shared" si="7"/>
        <v>854.5</v>
      </c>
      <c r="BP18" s="68">
        <f t="shared" si="7"/>
        <v>882</v>
      </c>
      <c r="BQ18" s="68">
        <f t="shared" si="7"/>
        <v>850.5</v>
      </c>
      <c r="BR18" s="68"/>
      <c r="BS18" s="68"/>
      <c r="BT18" s="68"/>
      <c r="BU18" s="68">
        <f t="shared" ref="BU18:CC18" si="8">AG19</f>
        <v>835.5</v>
      </c>
      <c r="BV18" s="68">
        <f t="shared" si="8"/>
        <v>821</v>
      </c>
      <c r="BW18" s="68">
        <f t="shared" si="8"/>
        <v>841.5</v>
      </c>
      <c r="BX18" s="68">
        <f t="shared" si="8"/>
        <v>853</v>
      </c>
      <c r="BY18" s="68">
        <f t="shared" si="8"/>
        <v>846</v>
      </c>
      <c r="BZ18" s="68">
        <f t="shared" si="8"/>
        <v>869.5</v>
      </c>
      <c r="CA18" s="68">
        <f t="shared" si="8"/>
        <v>836</v>
      </c>
      <c r="CB18" s="68">
        <f t="shared" si="8"/>
        <v>850</v>
      </c>
      <c r="CC18" s="68">
        <f t="shared" si="8"/>
        <v>880.5</v>
      </c>
    </row>
    <row r="19" spans="1:81" ht="16.5" customHeight="1" x14ac:dyDescent="0.2">
      <c r="A19" s="67" t="s">
        <v>103</v>
      </c>
      <c r="B19" s="116"/>
      <c r="C19" s="116"/>
      <c r="D19" s="116"/>
      <c r="E19" s="116">
        <f>B18+C18+D18+E18</f>
        <v>1376.5</v>
      </c>
      <c r="F19" s="116">
        <f t="shared" ref="F19:K19" si="9">C18+D18+E18+F18</f>
        <v>1342.5</v>
      </c>
      <c r="G19" s="116">
        <f t="shared" si="9"/>
        <v>1267</v>
      </c>
      <c r="H19" s="116">
        <f t="shared" si="9"/>
        <v>1125.5</v>
      </c>
      <c r="I19" s="116">
        <f t="shared" si="9"/>
        <v>1067</v>
      </c>
      <c r="J19" s="116">
        <f t="shared" si="9"/>
        <v>977.5</v>
      </c>
      <c r="K19" s="116">
        <f t="shared" si="9"/>
        <v>941</v>
      </c>
      <c r="L19" s="117"/>
      <c r="M19" s="116"/>
      <c r="N19" s="116"/>
      <c r="O19" s="116"/>
      <c r="P19" s="116">
        <f>M18+N18+O18+P18</f>
        <v>957.5</v>
      </c>
      <c r="Q19" s="116">
        <f t="shared" ref="Q19:AB19" si="10">N18+O18+P18+Q18</f>
        <v>928</v>
      </c>
      <c r="R19" s="116">
        <f t="shared" si="10"/>
        <v>868.5</v>
      </c>
      <c r="S19" s="116">
        <f t="shared" si="10"/>
        <v>818</v>
      </c>
      <c r="T19" s="116">
        <f t="shared" si="10"/>
        <v>827.5</v>
      </c>
      <c r="U19" s="116">
        <f t="shared" si="10"/>
        <v>798.5</v>
      </c>
      <c r="V19" s="116">
        <f t="shared" si="10"/>
        <v>792.5</v>
      </c>
      <c r="W19" s="116">
        <f t="shared" si="10"/>
        <v>808</v>
      </c>
      <c r="X19" s="116">
        <f t="shared" si="10"/>
        <v>831</v>
      </c>
      <c r="Y19" s="116">
        <f t="shared" si="10"/>
        <v>842.5</v>
      </c>
      <c r="Z19" s="116">
        <f t="shared" si="10"/>
        <v>854.5</v>
      </c>
      <c r="AA19" s="116">
        <f t="shared" si="10"/>
        <v>882</v>
      </c>
      <c r="AB19" s="116">
        <f t="shared" si="10"/>
        <v>850.5</v>
      </c>
      <c r="AC19" s="117"/>
      <c r="AD19" s="116"/>
      <c r="AE19" s="116"/>
      <c r="AF19" s="116"/>
      <c r="AG19" s="116">
        <f>AD18+AE18+AF18+AG18</f>
        <v>835.5</v>
      </c>
      <c r="AH19" s="116">
        <f t="shared" ref="AH19:AO19" si="11">AE18+AF18+AG18+AH18</f>
        <v>821</v>
      </c>
      <c r="AI19" s="116">
        <f t="shared" si="11"/>
        <v>841.5</v>
      </c>
      <c r="AJ19" s="116">
        <f t="shared" si="11"/>
        <v>853</v>
      </c>
      <c r="AK19" s="116">
        <f t="shared" si="11"/>
        <v>846</v>
      </c>
      <c r="AL19" s="116">
        <f t="shared" si="11"/>
        <v>869.5</v>
      </c>
      <c r="AM19" s="116">
        <f t="shared" si="11"/>
        <v>836</v>
      </c>
      <c r="AN19" s="116">
        <f t="shared" si="11"/>
        <v>850</v>
      </c>
      <c r="AO19" s="116">
        <f t="shared" si="11"/>
        <v>880.5</v>
      </c>
      <c r="AP19" s="68"/>
      <c r="AQ19" s="68"/>
      <c r="AR19" s="68"/>
      <c r="AS19" s="68"/>
      <c r="AT19" s="68"/>
      <c r="AU19" s="68">
        <f t="shared" ref="AU19:BA19" si="12">E29</f>
        <v>1923.5</v>
      </c>
      <c r="AV19" s="68">
        <f t="shared" si="12"/>
        <v>1934</v>
      </c>
      <c r="AW19" s="68">
        <f t="shared" si="12"/>
        <v>1902.5</v>
      </c>
      <c r="AX19" s="68">
        <f t="shared" si="12"/>
        <v>1779.5</v>
      </c>
      <c r="AY19" s="68">
        <f t="shared" si="12"/>
        <v>1748.5</v>
      </c>
      <c r="AZ19" s="68">
        <f t="shared" si="12"/>
        <v>1758</v>
      </c>
      <c r="BA19" s="68">
        <f t="shared" si="12"/>
        <v>1773</v>
      </c>
      <c r="BB19" s="68"/>
      <c r="BC19" s="68"/>
      <c r="BD19" s="68"/>
      <c r="BE19" s="68">
        <f t="shared" ref="BE19:BQ19" si="13">P29</f>
        <v>1891</v>
      </c>
      <c r="BF19" s="68">
        <f t="shared" si="13"/>
        <v>1854</v>
      </c>
      <c r="BG19" s="68">
        <f t="shared" si="13"/>
        <v>1791</v>
      </c>
      <c r="BH19" s="68">
        <f t="shared" si="13"/>
        <v>1810.5</v>
      </c>
      <c r="BI19" s="68">
        <f t="shared" si="13"/>
        <v>1825.5</v>
      </c>
      <c r="BJ19" s="68">
        <f t="shared" si="13"/>
        <v>1832</v>
      </c>
      <c r="BK19" s="68">
        <f t="shared" si="13"/>
        <v>1873</v>
      </c>
      <c r="BL19" s="68">
        <f t="shared" si="13"/>
        <v>1800.5</v>
      </c>
      <c r="BM19" s="68">
        <f t="shared" si="13"/>
        <v>1752.5</v>
      </c>
      <c r="BN19" s="68">
        <f t="shared" si="13"/>
        <v>1702</v>
      </c>
      <c r="BO19" s="68">
        <f t="shared" si="13"/>
        <v>1697</v>
      </c>
      <c r="BP19" s="68">
        <f t="shared" si="13"/>
        <v>1770.5</v>
      </c>
      <c r="BQ19" s="68">
        <f t="shared" si="13"/>
        <v>1851</v>
      </c>
      <c r="BR19" s="68"/>
      <c r="BS19" s="68"/>
      <c r="BT19" s="68"/>
      <c r="BU19" s="68">
        <f t="shared" ref="BU19:CC19" si="14">AG29</f>
        <v>1670</v>
      </c>
      <c r="BV19" s="68">
        <f t="shared" si="14"/>
        <v>1703</v>
      </c>
      <c r="BW19" s="68">
        <f t="shared" si="14"/>
        <v>1706</v>
      </c>
      <c r="BX19" s="68">
        <f t="shared" si="14"/>
        <v>1779</v>
      </c>
      <c r="BY19" s="68">
        <f t="shared" si="14"/>
        <v>1802</v>
      </c>
      <c r="BZ19" s="68">
        <f t="shared" si="14"/>
        <v>1771</v>
      </c>
      <c r="CA19" s="68">
        <f t="shared" si="14"/>
        <v>1737.5</v>
      </c>
      <c r="CB19" s="68">
        <f t="shared" si="14"/>
        <v>1675.5</v>
      </c>
      <c r="CC19" s="68">
        <f t="shared" si="14"/>
        <v>1636</v>
      </c>
    </row>
    <row r="20" spans="1:81" ht="16.5" customHeight="1" x14ac:dyDescent="0.2">
      <c r="A20" s="64" t="s">
        <v>104</v>
      </c>
      <c r="B20" s="118"/>
      <c r="C20" s="119" t="s">
        <v>105</v>
      </c>
      <c r="D20" s="120">
        <f>DIRECCIONALIDAD!J19/100</f>
        <v>6.9607843137254904E-2</v>
      </c>
      <c r="E20" s="119"/>
      <c r="F20" s="119" t="s">
        <v>106</v>
      </c>
      <c r="G20" s="120">
        <f>DIRECCIONALIDAD!J20/100</f>
        <v>0.93039215686274512</v>
      </c>
      <c r="H20" s="119"/>
      <c r="I20" s="119" t="s">
        <v>107</v>
      </c>
      <c r="J20" s="120">
        <f>DIRECCIONALIDAD!J21/100</f>
        <v>0</v>
      </c>
      <c r="K20" s="121"/>
      <c r="L20" s="115"/>
      <c r="M20" s="118"/>
      <c r="N20" s="119"/>
      <c r="O20" s="119" t="s">
        <v>105</v>
      </c>
      <c r="P20" s="120">
        <f>DIRECCIONALIDAD!J22/100</f>
        <v>9.673659673659675E-2</v>
      </c>
      <c r="Q20" s="119"/>
      <c r="R20" s="119"/>
      <c r="S20" s="119"/>
      <c r="T20" s="119" t="s">
        <v>106</v>
      </c>
      <c r="U20" s="120">
        <f>DIRECCIONALIDAD!J23/100</f>
        <v>0.90326340326340326</v>
      </c>
      <c r="V20" s="119"/>
      <c r="W20" s="119"/>
      <c r="X20" s="119"/>
      <c r="Y20" s="119" t="s">
        <v>107</v>
      </c>
      <c r="Z20" s="120">
        <f>DIRECCIONALIDAD!J24/100</f>
        <v>0</v>
      </c>
      <c r="AA20" s="119"/>
      <c r="AB20" s="121"/>
      <c r="AC20" s="115"/>
      <c r="AD20" s="118"/>
      <c r="AE20" s="119" t="s">
        <v>105</v>
      </c>
      <c r="AF20" s="120">
        <f>DIRECCIONALIDAD!J25/100</f>
        <v>0.11484290357529794</v>
      </c>
      <c r="AG20" s="119"/>
      <c r="AH20" s="119"/>
      <c r="AI20" s="119"/>
      <c r="AJ20" s="119" t="s">
        <v>106</v>
      </c>
      <c r="AK20" s="120">
        <f>DIRECCIONALIDAD!J26/100</f>
        <v>0.88515709642470208</v>
      </c>
      <c r="AL20" s="119"/>
      <c r="AM20" s="119"/>
      <c r="AN20" s="119" t="s">
        <v>107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31" t="s">
        <v>153</v>
      </c>
      <c r="B21" s="132">
        <f>MAX(B19:K19)</f>
        <v>1376.5</v>
      </c>
      <c r="C21" s="119" t="s">
        <v>105</v>
      </c>
      <c r="D21" s="133">
        <f>+B21*D20</f>
        <v>95.81519607843137</v>
      </c>
      <c r="E21" s="119"/>
      <c r="F21" s="119" t="s">
        <v>106</v>
      </c>
      <c r="G21" s="133">
        <f>+B21*G20</f>
        <v>1280.6848039215686</v>
      </c>
      <c r="H21" s="119"/>
      <c r="I21" s="119" t="s">
        <v>107</v>
      </c>
      <c r="J21" s="133">
        <f>+B21*J20</f>
        <v>0</v>
      </c>
      <c r="K21" s="121"/>
      <c r="L21" s="115"/>
      <c r="M21" s="132">
        <f>MAX(M19:AB19)</f>
        <v>957.5</v>
      </c>
      <c r="N21" s="119"/>
      <c r="O21" s="119" t="s">
        <v>105</v>
      </c>
      <c r="P21" s="134">
        <f>+M21*P20</f>
        <v>92.625291375291383</v>
      </c>
      <c r="Q21" s="119"/>
      <c r="R21" s="119"/>
      <c r="S21" s="119"/>
      <c r="T21" s="119" t="s">
        <v>106</v>
      </c>
      <c r="U21" s="134">
        <f>+M21*U20</f>
        <v>864.87470862470866</v>
      </c>
      <c r="V21" s="119"/>
      <c r="W21" s="119"/>
      <c r="X21" s="119"/>
      <c r="Y21" s="119" t="s">
        <v>107</v>
      </c>
      <c r="Z21" s="134">
        <f>+M21*Z20</f>
        <v>0</v>
      </c>
      <c r="AA21" s="119"/>
      <c r="AB21" s="121"/>
      <c r="AC21" s="115"/>
      <c r="AD21" s="132">
        <f>MAX(AD19:AO19)</f>
        <v>880.5</v>
      </c>
      <c r="AE21" s="119" t="s">
        <v>105</v>
      </c>
      <c r="AF21" s="133">
        <f>+AD21*AF20</f>
        <v>101.11917659804983</v>
      </c>
      <c r="AG21" s="119"/>
      <c r="AH21" s="119"/>
      <c r="AI21" s="119"/>
      <c r="AJ21" s="119" t="s">
        <v>106</v>
      </c>
      <c r="AK21" s="133">
        <f>+AD21*AK20</f>
        <v>779.38082340195024</v>
      </c>
      <c r="AL21" s="119"/>
      <c r="AM21" s="119"/>
      <c r="AN21" s="119" t="s">
        <v>107</v>
      </c>
      <c r="AO21" s="135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1" t="s">
        <v>101</v>
      </c>
      <c r="U22" s="191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3300</v>
      </c>
      <c r="AV22" s="59">
        <f t="shared" si="18"/>
        <v>3276.5</v>
      </c>
      <c r="AW22" s="59">
        <f t="shared" si="18"/>
        <v>3169.5</v>
      </c>
      <c r="AX22" s="59">
        <f t="shared" si="18"/>
        <v>2905</v>
      </c>
      <c r="AY22" s="59">
        <f t="shared" si="18"/>
        <v>2815.5</v>
      </c>
      <c r="AZ22" s="59">
        <f t="shared" si="18"/>
        <v>2735.5</v>
      </c>
      <c r="BA22" s="59">
        <f t="shared" si="18"/>
        <v>2714</v>
      </c>
      <c r="BB22" s="59"/>
      <c r="BC22" s="59"/>
      <c r="BD22" s="59"/>
      <c r="BE22" s="59">
        <f t="shared" ref="BE22:BQ22" si="19">P34</f>
        <v>2848.5</v>
      </c>
      <c r="BF22" s="59">
        <f t="shared" si="19"/>
        <v>2782</v>
      </c>
      <c r="BG22" s="59">
        <f t="shared" si="19"/>
        <v>2659.5</v>
      </c>
      <c r="BH22" s="59">
        <f t="shared" si="19"/>
        <v>2628.5</v>
      </c>
      <c r="BI22" s="59">
        <f t="shared" si="19"/>
        <v>2653</v>
      </c>
      <c r="BJ22" s="59">
        <f t="shared" si="19"/>
        <v>2630.5</v>
      </c>
      <c r="BK22" s="59">
        <f t="shared" si="19"/>
        <v>2665.5</v>
      </c>
      <c r="BL22" s="59">
        <f t="shared" si="19"/>
        <v>2608.5</v>
      </c>
      <c r="BM22" s="59">
        <f t="shared" si="19"/>
        <v>2583.5</v>
      </c>
      <c r="BN22" s="59">
        <f t="shared" si="19"/>
        <v>2544.5</v>
      </c>
      <c r="BO22" s="59">
        <f t="shared" si="19"/>
        <v>2551.5</v>
      </c>
      <c r="BP22" s="59">
        <f t="shared" si="19"/>
        <v>2652.5</v>
      </c>
      <c r="BQ22" s="59">
        <f t="shared" si="19"/>
        <v>2701.5</v>
      </c>
      <c r="BR22" s="59"/>
      <c r="BS22" s="59"/>
      <c r="BT22" s="59"/>
      <c r="BU22" s="59">
        <f t="shared" ref="BU22:CC22" si="20">AG34</f>
        <v>2505.5</v>
      </c>
      <c r="BV22" s="59">
        <f t="shared" si="20"/>
        <v>2524</v>
      </c>
      <c r="BW22" s="59">
        <f t="shared" si="20"/>
        <v>2547.5</v>
      </c>
      <c r="BX22" s="59">
        <f t="shared" si="20"/>
        <v>2632</v>
      </c>
      <c r="BY22" s="59">
        <f t="shared" si="20"/>
        <v>2648</v>
      </c>
      <c r="BZ22" s="59">
        <f t="shared" si="20"/>
        <v>2640.5</v>
      </c>
      <c r="CA22" s="59">
        <f t="shared" si="20"/>
        <v>2573.5</v>
      </c>
      <c r="CB22" s="59">
        <f t="shared" si="20"/>
        <v>2525.5</v>
      </c>
      <c r="CC22" s="59">
        <f t="shared" si="20"/>
        <v>2516.5</v>
      </c>
    </row>
    <row r="23" spans="1:81" ht="16.5" customHeight="1" x14ac:dyDescent="0.2">
      <c r="A23" s="67" t="s">
        <v>102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103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104</v>
      </c>
      <c r="B25" s="118"/>
      <c r="C25" s="119" t="s">
        <v>105</v>
      </c>
      <c r="D25" s="120">
        <f>DIRECCIONALIDAD!J28/100</f>
        <v>0</v>
      </c>
      <c r="E25" s="119"/>
      <c r="F25" s="119" t="s">
        <v>106</v>
      </c>
      <c r="G25" s="120">
        <f>DIRECCIONALIDAD!J29/100</f>
        <v>0</v>
      </c>
      <c r="H25" s="119"/>
      <c r="I25" s="119" t="s">
        <v>107</v>
      </c>
      <c r="J25" s="120">
        <f>DIRECCIONALIDAD!J30/100</f>
        <v>0</v>
      </c>
      <c r="K25" s="121"/>
      <c r="L25" s="115"/>
      <c r="M25" s="118"/>
      <c r="N25" s="119"/>
      <c r="O25" s="119" t="s">
        <v>105</v>
      </c>
      <c r="P25" s="120">
        <f>DIRECCIONALIDAD!J31/100</f>
        <v>0</v>
      </c>
      <c r="Q25" s="119"/>
      <c r="R25" s="119"/>
      <c r="S25" s="119"/>
      <c r="T25" s="119" t="s">
        <v>106</v>
      </c>
      <c r="U25" s="120">
        <f>DIRECCIONALIDAD!J32/100</f>
        <v>0</v>
      </c>
      <c r="V25" s="119"/>
      <c r="W25" s="119"/>
      <c r="X25" s="119"/>
      <c r="Y25" s="119" t="s">
        <v>107</v>
      </c>
      <c r="Z25" s="120">
        <f>DIRECCIONALIDAD!J33/100</f>
        <v>0</v>
      </c>
      <c r="AA25" s="119"/>
      <c r="AB25" s="119"/>
      <c r="AC25" s="115"/>
      <c r="AD25" s="118"/>
      <c r="AE25" s="119" t="s">
        <v>105</v>
      </c>
      <c r="AF25" s="120">
        <f>DIRECCIONALIDAD!J34/100</f>
        <v>0</v>
      </c>
      <c r="AG25" s="119"/>
      <c r="AH25" s="119"/>
      <c r="AI25" s="119"/>
      <c r="AJ25" s="119" t="s">
        <v>106</v>
      </c>
      <c r="AK25" s="120">
        <f>DIRECCIONALIDAD!J35/100</f>
        <v>0</v>
      </c>
      <c r="AL25" s="119"/>
      <c r="AM25" s="119"/>
      <c r="AN25" s="119" t="s">
        <v>107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31" t="s">
        <v>153</v>
      </c>
      <c r="B26" s="132">
        <f>MAX(B24:K24)</f>
        <v>0</v>
      </c>
      <c r="C26" s="119" t="s">
        <v>105</v>
      </c>
      <c r="D26" s="133">
        <f>+B26*D25</f>
        <v>0</v>
      </c>
      <c r="E26" s="119"/>
      <c r="F26" s="119" t="s">
        <v>106</v>
      </c>
      <c r="G26" s="133">
        <f>+B26*G25</f>
        <v>0</v>
      </c>
      <c r="H26" s="119"/>
      <c r="I26" s="119" t="s">
        <v>107</v>
      </c>
      <c r="J26" s="133">
        <f>+B26*J25</f>
        <v>0</v>
      </c>
      <c r="K26" s="121"/>
      <c r="L26" s="115"/>
      <c r="M26" s="132">
        <f>MAX(M24:AB24)</f>
        <v>0</v>
      </c>
      <c r="N26" s="119"/>
      <c r="O26" s="119" t="s">
        <v>105</v>
      </c>
      <c r="P26" s="134">
        <f>+M26*P25</f>
        <v>0</v>
      </c>
      <c r="Q26" s="119"/>
      <c r="R26" s="119"/>
      <c r="S26" s="119"/>
      <c r="T26" s="119" t="s">
        <v>106</v>
      </c>
      <c r="U26" s="134">
        <f>+M26*U25</f>
        <v>0</v>
      </c>
      <c r="V26" s="119"/>
      <c r="W26" s="119"/>
      <c r="X26" s="119"/>
      <c r="Y26" s="119" t="s">
        <v>107</v>
      </c>
      <c r="Z26" s="134">
        <f>+M26*Z25</f>
        <v>0</v>
      </c>
      <c r="AA26" s="119"/>
      <c r="AB26" s="121"/>
      <c r="AC26" s="115"/>
      <c r="AD26" s="132">
        <f>MAX(AD24:AO24)</f>
        <v>0</v>
      </c>
      <c r="AE26" s="119" t="s">
        <v>105</v>
      </c>
      <c r="AF26" s="133">
        <f>+AD26*AF25</f>
        <v>0</v>
      </c>
      <c r="AG26" s="119"/>
      <c r="AH26" s="119"/>
      <c r="AI26" s="119"/>
      <c r="AJ26" s="119" t="s">
        <v>106</v>
      </c>
      <c r="AK26" s="133">
        <f>+AD26*AK25</f>
        <v>0</v>
      </c>
      <c r="AL26" s="119"/>
      <c r="AM26" s="119"/>
      <c r="AN26" s="119" t="s">
        <v>107</v>
      </c>
      <c r="AO26" s="135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91" t="s">
        <v>101</v>
      </c>
      <c r="U27" s="191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102</v>
      </c>
      <c r="B28" s="116">
        <f>'G-4'!F10</f>
        <v>457</v>
      </c>
      <c r="C28" s="116">
        <f>'G-4'!F11</f>
        <v>479</v>
      </c>
      <c r="D28" s="116">
        <f>'G-4'!F12</f>
        <v>517</v>
      </c>
      <c r="E28" s="116">
        <f>'G-4'!F13</f>
        <v>470.5</v>
      </c>
      <c r="F28" s="116">
        <f>'G-4'!F14</f>
        <v>467.5</v>
      </c>
      <c r="G28" s="116">
        <f>'G-4'!F15</f>
        <v>447.5</v>
      </c>
      <c r="H28" s="116">
        <f>'G-4'!F16</f>
        <v>394</v>
      </c>
      <c r="I28" s="116">
        <f>'G-4'!F17</f>
        <v>439.5</v>
      </c>
      <c r="J28" s="116">
        <f>'G-4'!F18</f>
        <v>477</v>
      </c>
      <c r="K28" s="116">
        <f>'G-4'!F19</f>
        <v>462.5</v>
      </c>
      <c r="L28" s="117"/>
      <c r="M28" s="116">
        <f>'G-4'!F20</f>
        <v>493.5</v>
      </c>
      <c r="N28" s="116">
        <f>'G-4'!F21</f>
        <v>470</v>
      </c>
      <c r="O28" s="116">
        <f>'G-4'!F22</f>
        <v>466</v>
      </c>
      <c r="P28" s="116">
        <f>'G-4'!M10</f>
        <v>461.5</v>
      </c>
      <c r="Q28" s="116">
        <f>'G-4'!M11</f>
        <v>456.5</v>
      </c>
      <c r="R28" s="116">
        <f>'G-4'!M12</f>
        <v>407</v>
      </c>
      <c r="S28" s="116">
        <f>'G-4'!M13</f>
        <v>485.5</v>
      </c>
      <c r="T28" s="116">
        <f>'G-4'!M14</f>
        <v>476.5</v>
      </c>
      <c r="U28" s="116">
        <f>'G-4'!M15</f>
        <v>463</v>
      </c>
      <c r="V28" s="116">
        <f>'G-4'!M16</f>
        <v>448</v>
      </c>
      <c r="W28" s="116">
        <f>'G-4'!M17</f>
        <v>413</v>
      </c>
      <c r="X28" s="116">
        <f>'G-4'!M18</f>
        <v>428.5</v>
      </c>
      <c r="Y28" s="116">
        <f>'G-4'!M19</f>
        <v>412.5</v>
      </c>
      <c r="Z28" s="116">
        <f>'G-4'!M20</f>
        <v>443</v>
      </c>
      <c r="AA28" s="116">
        <f>'G-4'!M21</f>
        <v>486.5</v>
      </c>
      <c r="AB28" s="116">
        <f>'G-4'!M22</f>
        <v>509</v>
      </c>
      <c r="AC28" s="117"/>
      <c r="AD28" s="116">
        <f>'G-4'!T10</f>
        <v>411</v>
      </c>
      <c r="AE28" s="116">
        <f>'G-4'!T11</f>
        <v>435</v>
      </c>
      <c r="AF28" s="116">
        <f>'G-4'!T12</f>
        <v>386</v>
      </c>
      <c r="AG28" s="116">
        <f>'G-4'!T13</f>
        <v>438</v>
      </c>
      <c r="AH28" s="116">
        <f>'G-4'!T14</f>
        <v>444</v>
      </c>
      <c r="AI28" s="116">
        <f>'G-4'!T15</f>
        <v>438</v>
      </c>
      <c r="AJ28" s="116">
        <f>'G-4'!T16</f>
        <v>459</v>
      </c>
      <c r="AK28" s="116">
        <f>'G-4'!T17</f>
        <v>461</v>
      </c>
      <c r="AL28" s="116">
        <f>'G-4'!T18</f>
        <v>413</v>
      </c>
      <c r="AM28" s="116">
        <f>'G-4'!T19</f>
        <v>404.5</v>
      </c>
      <c r="AN28" s="116">
        <f>'G-4'!T20</f>
        <v>397</v>
      </c>
      <c r="AO28" s="116">
        <f>'G-4'!T21</f>
        <v>421.5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103</v>
      </c>
      <c r="B29" s="116"/>
      <c r="C29" s="116"/>
      <c r="D29" s="116"/>
      <c r="E29" s="116">
        <f>B28+C28+D28+E28</f>
        <v>1923.5</v>
      </c>
      <c r="F29" s="116">
        <f t="shared" ref="F29:K29" si="24">C28+D28+E28+F28</f>
        <v>1934</v>
      </c>
      <c r="G29" s="116">
        <f t="shared" si="24"/>
        <v>1902.5</v>
      </c>
      <c r="H29" s="116">
        <f t="shared" si="24"/>
        <v>1779.5</v>
      </c>
      <c r="I29" s="116">
        <f t="shared" si="24"/>
        <v>1748.5</v>
      </c>
      <c r="J29" s="116">
        <f t="shared" si="24"/>
        <v>1758</v>
      </c>
      <c r="K29" s="116">
        <f t="shared" si="24"/>
        <v>1773</v>
      </c>
      <c r="L29" s="117"/>
      <c r="M29" s="116"/>
      <c r="N29" s="116"/>
      <c r="O29" s="116"/>
      <c r="P29" s="116">
        <f>M28+N28+O28+P28</f>
        <v>1891</v>
      </c>
      <c r="Q29" s="116">
        <f t="shared" ref="Q29:AB29" si="25">N28+O28+P28+Q28</f>
        <v>1854</v>
      </c>
      <c r="R29" s="116">
        <f t="shared" si="25"/>
        <v>1791</v>
      </c>
      <c r="S29" s="116">
        <f t="shared" si="25"/>
        <v>1810.5</v>
      </c>
      <c r="T29" s="116">
        <f t="shared" si="25"/>
        <v>1825.5</v>
      </c>
      <c r="U29" s="116">
        <f t="shared" si="25"/>
        <v>1832</v>
      </c>
      <c r="V29" s="116">
        <f t="shared" si="25"/>
        <v>1873</v>
      </c>
      <c r="W29" s="116">
        <f t="shared" si="25"/>
        <v>1800.5</v>
      </c>
      <c r="X29" s="116">
        <f t="shared" si="25"/>
        <v>1752.5</v>
      </c>
      <c r="Y29" s="116">
        <f t="shared" si="25"/>
        <v>1702</v>
      </c>
      <c r="Z29" s="116">
        <f t="shared" si="25"/>
        <v>1697</v>
      </c>
      <c r="AA29" s="116">
        <f t="shared" si="25"/>
        <v>1770.5</v>
      </c>
      <c r="AB29" s="116">
        <f t="shared" si="25"/>
        <v>1851</v>
      </c>
      <c r="AC29" s="117"/>
      <c r="AD29" s="116"/>
      <c r="AE29" s="116"/>
      <c r="AF29" s="116"/>
      <c r="AG29" s="116">
        <f>AD28+AE28+AF28+AG28</f>
        <v>1670</v>
      </c>
      <c r="AH29" s="116">
        <f t="shared" ref="AH29:AO29" si="26">AE28+AF28+AG28+AH28</f>
        <v>1703</v>
      </c>
      <c r="AI29" s="116">
        <f t="shared" si="26"/>
        <v>1706</v>
      </c>
      <c r="AJ29" s="116">
        <f t="shared" si="26"/>
        <v>1779</v>
      </c>
      <c r="AK29" s="116">
        <f t="shared" si="26"/>
        <v>1802</v>
      </c>
      <c r="AL29" s="116">
        <f t="shared" si="26"/>
        <v>1771</v>
      </c>
      <c r="AM29" s="116">
        <f t="shared" si="26"/>
        <v>1737.5</v>
      </c>
      <c r="AN29" s="116">
        <f t="shared" si="26"/>
        <v>1675.5</v>
      </c>
      <c r="AO29" s="116">
        <f t="shared" si="26"/>
        <v>1636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104</v>
      </c>
      <c r="B30" s="118"/>
      <c r="C30" s="119" t="s">
        <v>105</v>
      </c>
      <c r="D30" s="120">
        <f>DIRECCIONALIDAD!J37/100</f>
        <v>0</v>
      </c>
      <c r="E30" s="119"/>
      <c r="F30" s="119" t="s">
        <v>106</v>
      </c>
      <c r="G30" s="120">
        <f>DIRECCIONALIDAD!J38/100</f>
        <v>0.78451882845188281</v>
      </c>
      <c r="H30" s="119"/>
      <c r="I30" s="119" t="s">
        <v>107</v>
      </c>
      <c r="J30" s="120">
        <f>DIRECCIONALIDAD!J39/100</f>
        <v>0.21548117154811716</v>
      </c>
      <c r="K30" s="121"/>
      <c r="L30" s="115"/>
      <c r="M30" s="118"/>
      <c r="N30" s="119"/>
      <c r="O30" s="119" t="s">
        <v>105</v>
      </c>
      <c r="P30" s="120">
        <f>DIRECCIONALIDAD!J40/100</f>
        <v>0</v>
      </c>
      <c r="Q30" s="119"/>
      <c r="R30" s="119"/>
      <c r="S30" s="119"/>
      <c r="T30" s="119" t="s">
        <v>106</v>
      </c>
      <c r="U30" s="120">
        <f>DIRECCIONALIDAD!J41/100</f>
        <v>0.80361627322953277</v>
      </c>
      <c r="V30" s="119"/>
      <c r="W30" s="119"/>
      <c r="X30" s="119"/>
      <c r="Y30" s="119" t="s">
        <v>107</v>
      </c>
      <c r="Z30" s="120">
        <f>DIRECCIONALIDAD!J42/100</f>
        <v>0.19638372677046712</v>
      </c>
      <c r="AA30" s="119"/>
      <c r="AB30" s="121"/>
      <c r="AC30" s="115"/>
      <c r="AD30" s="118"/>
      <c r="AE30" s="119" t="s">
        <v>105</v>
      </c>
      <c r="AF30" s="120">
        <f>DIRECCIONALIDAD!J43/100</f>
        <v>0</v>
      </c>
      <c r="AG30" s="119"/>
      <c r="AH30" s="119"/>
      <c r="AI30" s="119"/>
      <c r="AJ30" s="119" t="s">
        <v>106</v>
      </c>
      <c r="AK30" s="120">
        <f>DIRECCIONALIDAD!J44/100</f>
        <v>0.857055589492975</v>
      </c>
      <c r="AL30" s="119"/>
      <c r="AM30" s="119"/>
      <c r="AN30" s="119" t="s">
        <v>107</v>
      </c>
      <c r="AO30" s="122">
        <f>DIRECCIONALIDAD!J45/100</f>
        <v>0.14294441050702505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31" t="s">
        <v>153</v>
      </c>
      <c r="B31" s="132">
        <f>MAX(B29:K29)</f>
        <v>1934</v>
      </c>
      <c r="C31" s="119" t="s">
        <v>105</v>
      </c>
      <c r="D31" s="133">
        <f>+B31*D30</f>
        <v>0</v>
      </c>
      <c r="E31" s="119"/>
      <c r="F31" s="119" t="s">
        <v>106</v>
      </c>
      <c r="G31" s="133">
        <f>+B31*G30</f>
        <v>1517.2594142259413</v>
      </c>
      <c r="H31" s="119"/>
      <c r="I31" s="119" t="s">
        <v>107</v>
      </c>
      <c r="J31" s="133">
        <f>+B31*J30</f>
        <v>416.74058577405862</v>
      </c>
      <c r="K31" s="121"/>
      <c r="L31" s="115"/>
      <c r="M31" s="132">
        <f>MAX(M29:AB29)</f>
        <v>1891</v>
      </c>
      <c r="N31" s="119"/>
      <c r="O31" s="119" t="s">
        <v>105</v>
      </c>
      <c r="P31" s="134">
        <f>+M31*P30</f>
        <v>0</v>
      </c>
      <c r="Q31" s="119"/>
      <c r="R31" s="119"/>
      <c r="S31" s="119"/>
      <c r="T31" s="119" t="s">
        <v>106</v>
      </c>
      <c r="U31" s="134">
        <f>+M31*U30</f>
        <v>1519.6383726770464</v>
      </c>
      <c r="V31" s="119"/>
      <c r="W31" s="119"/>
      <c r="X31" s="119"/>
      <c r="Y31" s="119" t="s">
        <v>107</v>
      </c>
      <c r="Z31" s="134">
        <f>+M31*Z30</f>
        <v>371.36162732295332</v>
      </c>
      <c r="AA31" s="119"/>
      <c r="AB31" s="121"/>
      <c r="AC31" s="115"/>
      <c r="AD31" s="132">
        <f>MAX(AD29:AO29)</f>
        <v>1802</v>
      </c>
      <c r="AE31" s="119" t="s">
        <v>105</v>
      </c>
      <c r="AF31" s="133">
        <f>+AD31*AF30</f>
        <v>0</v>
      </c>
      <c r="AG31" s="119"/>
      <c r="AH31" s="119"/>
      <c r="AI31" s="119"/>
      <c r="AJ31" s="119" t="s">
        <v>106</v>
      </c>
      <c r="AK31" s="133">
        <f>+AD31*AK30</f>
        <v>1544.414172266341</v>
      </c>
      <c r="AL31" s="119"/>
      <c r="AM31" s="119"/>
      <c r="AN31" s="119" t="s">
        <v>107</v>
      </c>
      <c r="AO31" s="135">
        <f>+AD31*AO30</f>
        <v>257.58582773365913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91" t="s">
        <v>101</v>
      </c>
      <c r="U32" s="191"/>
      <c r="V32" s="114" t="s">
        <v>108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102</v>
      </c>
      <c r="B33" s="116">
        <f>B13+B18+B23+B28</f>
        <v>811</v>
      </c>
      <c r="C33" s="116">
        <f t="shared" ref="C33:K33" si="27">C13+C18+C23+C28</f>
        <v>810.5</v>
      </c>
      <c r="D33" s="116">
        <f t="shared" si="27"/>
        <v>897.5</v>
      </c>
      <c r="E33" s="116">
        <f t="shared" si="27"/>
        <v>781</v>
      </c>
      <c r="F33" s="116">
        <f t="shared" si="27"/>
        <v>787.5</v>
      </c>
      <c r="G33" s="116">
        <f t="shared" si="27"/>
        <v>703.5</v>
      </c>
      <c r="H33" s="116">
        <f t="shared" si="27"/>
        <v>633</v>
      </c>
      <c r="I33" s="116">
        <f t="shared" si="27"/>
        <v>691.5</v>
      </c>
      <c r="J33" s="116">
        <f t="shared" si="27"/>
        <v>707.5</v>
      </c>
      <c r="K33" s="116">
        <f t="shared" si="27"/>
        <v>682</v>
      </c>
      <c r="L33" s="117"/>
      <c r="M33" s="116">
        <f>M13+M18+M23+M28</f>
        <v>743.5</v>
      </c>
      <c r="N33" s="116">
        <f t="shared" ref="N33:AB33" si="28">N13+N18+N23+N28</f>
        <v>742</v>
      </c>
      <c r="O33" s="116">
        <f t="shared" si="28"/>
        <v>709</v>
      </c>
      <c r="P33" s="116">
        <f t="shared" si="28"/>
        <v>654</v>
      </c>
      <c r="Q33" s="116">
        <f t="shared" si="28"/>
        <v>677</v>
      </c>
      <c r="R33" s="116">
        <f t="shared" si="28"/>
        <v>619.5</v>
      </c>
      <c r="S33" s="116">
        <f t="shared" si="28"/>
        <v>678</v>
      </c>
      <c r="T33" s="116">
        <f t="shared" si="28"/>
        <v>678.5</v>
      </c>
      <c r="U33" s="116">
        <f t="shared" si="28"/>
        <v>654.5</v>
      </c>
      <c r="V33" s="116">
        <f t="shared" si="28"/>
        <v>654.5</v>
      </c>
      <c r="W33" s="116">
        <f t="shared" si="28"/>
        <v>621</v>
      </c>
      <c r="X33" s="116">
        <f t="shared" si="28"/>
        <v>653.5</v>
      </c>
      <c r="Y33" s="116">
        <f t="shared" si="28"/>
        <v>615.5</v>
      </c>
      <c r="Z33" s="116">
        <f t="shared" si="28"/>
        <v>661.5</v>
      </c>
      <c r="AA33" s="116">
        <f t="shared" si="28"/>
        <v>722</v>
      </c>
      <c r="AB33" s="116">
        <f t="shared" si="28"/>
        <v>702.5</v>
      </c>
      <c r="AC33" s="117"/>
      <c r="AD33" s="116">
        <f>AD13+AD18+AD23+AD28</f>
        <v>627</v>
      </c>
      <c r="AE33" s="116">
        <f t="shared" ref="AE33:AO33" si="29">AE13+AE18+AE23+AE28</f>
        <v>642</v>
      </c>
      <c r="AF33" s="116">
        <f t="shared" si="29"/>
        <v>586</v>
      </c>
      <c r="AG33" s="116">
        <f t="shared" si="29"/>
        <v>650.5</v>
      </c>
      <c r="AH33" s="116">
        <f t="shared" si="29"/>
        <v>645.5</v>
      </c>
      <c r="AI33" s="116">
        <f t="shared" si="29"/>
        <v>665.5</v>
      </c>
      <c r="AJ33" s="116">
        <f t="shared" si="29"/>
        <v>670.5</v>
      </c>
      <c r="AK33" s="116">
        <f t="shared" si="29"/>
        <v>666.5</v>
      </c>
      <c r="AL33" s="116">
        <f t="shared" si="29"/>
        <v>638</v>
      </c>
      <c r="AM33" s="116">
        <f t="shared" si="29"/>
        <v>598.5</v>
      </c>
      <c r="AN33" s="116">
        <f t="shared" si="29"/>
        <v>622.5</v>
      </c>
      <c r="AO33" s="116">
        <f t="shared" si="29"/>
        <v>657.5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103</v>
      </c>
      <c r="B34" s="116"/>
      <c r="C34" s="116"/>
      <c r="D34" s="116"/>
      <c r="E34" s="116">
        <f>B33+C33+D33+E33</f>
        <v>3300</v>
      </c>
      <c r="F34" s="116">
        <f t="shared" ref="F34:K34" si="30">C33+D33+E33+F33</f>
        <v>3276.5</v>
      </c>
      <c r="G34" s="116">
        <f t="shared" si="30"/>
        <v>3169.5</v>
      </c>
      <c r="H34" s="116">
        <f t="shared" si="30"/>
        <v>2905</v>
      </c>
      <c r="I34" s="116">
        <f t="shared" si="30"/>
        <v>2815.5</v>
      </c>
      <c r="J34" s="116">
        <f t="shared" si="30"/>
        <v>2735.5</v>
      </c>
      <c r="K34" s="116">
        <f t="shared" si="30"/>
        <v>2714</v>
      </c>
      <c r="L34" s="117"/>
      <c r="M34" s="116"/>
      <c r="N34" s="116"/>
      <c r="O34" s="116"/>
      <c r="P34" s="116">
        <f>M33+N33+O33+P33</f>
        <v>2848.5</v>
      </c>
      <c r="Q34" s="116">
        <f t="shared" ref="Q34:AB34" si="31">N33+O33+P33+Q33</f>
        <v>2782</v>
      </c>
      <c r="R34" s="116">
        <f t="shared" si="31"/>
        <v>2659.5</v>
      </c>
      <c r="S34" s="116">
        <f t="shared" si="31"/>
        <v>2628.5</v>
      </c>
      <c r="T34" s="116">
        <f t="shared" si="31"/>
        <v>2653</v>
      </c>
      <c r="U34" s="116">
        <f t="shared" si="31"/>
        <v>2630.5</v>
      </c>
      <c r="V34" s="116">
        <f t="shared" si="31"/>
        <v>2665.5</v>
      </c>
      <c r="W34" s="116">
        <f t="shared" si="31"/>
        <v>2608.5</v>
      </c>
      <c r="X34" s="116">
        <f t="shared" si="31"/>
        <v>2583.5</v>
      </c>
      <c r="Y34" s="116">
        <f t="shared" si="31"/>
        <v>2544.5</v>
      </c>
      <c r="Z34" s="116">
        <f t="shared" si="31"/>
        <v>2551.5</v>
      </c>
      <c r="AA34" s="116">
        <f t="shared" si="31"/>
        <v>2652.5</v>
      </c>
      <c r="AB34" s="116">
        <f t="shared" si="31"/>
        <v>2701.5</v>
      </c>
      <c r="AC34" s="117"/>
      <c r="AD34" s="116"/>
      <c r="AE34" s="116"/>
      <c r="AF34" s="116"/>
      <c r="AG34" s="116">
        <f>AD33+AE33+AF33+AG33</f>
        <v>2505.5</v>
      </c>
      <c r="AH34" s="116">
        <f t="shared" ref="AH34:AO34" si="32">AE33+AF33+AG33+AH33</f>
        <v>2524</v>
      </c>
      <c r="AI34" s="116">
        <f t="shared" si="32"/>
        <v>2547.5</v>
      </c>
      <c r="AJ34" s="116">
        <f t="shared" si="32"/>
        <v>2632</v>
      </c>
      <c r="AK34" s="116">
        <f t="shared" si="32"/>
        <v>2648</v>
      </c>
      <c r="AL34" s="116">
        <f t="shared" si="32"/>
        <v>2640.5</v>
      </c>
      <c r="AM34" s="116">
        <f t="shared" si="32"/>
        <v>2573.5</v>
      </c>
      <c r="AN34" s="116">
        <f t="shared" si="32"/>
        <v>2525.5</v>
      </c>
      <c r="AO34" s="116">
        <f t="shared" si="32"/>
        <v>2516.5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92"/>
      <c r="R36" s="192"/>
      <c r="S36" s="192"/>
      <c r="T36" s="192"/>
      <c r="U36" s="192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2014-05-30T20:52:00Z</cp:lastPrinted>
  <dcterms:created xsi:type="dcterms:W3CDTF">1998-04-02T13:38:56Z</dcterms:created>
  <dcterms:modified xsi:type="dcterms:W3CDTF">2016-02-02T22:06:12Z</dcterms:modified>
</cp:coreProperties>
</file>